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EstaPastaDeTrabalho" defaultThemeVersion="166925"/>
  <mc:AlternateContent xmlns:mc="http://schemas.openxmlformats.org/markup-compatibility/2006">
    <mc:Choice Requires="x15">
      <x15ac:absPath xmlns:x15ac="http://schemas.microsoft.com/office/spreadsheetml/2010/11/ac" url="Q:\DG\GDG\_Compartilhado\Processo de aquisições\2024\"/>
    </mc:Choice>
  </mc:AlternateContent>
  <xr:revisionPtr revIDLastSave="0" documentId="8_{585C76BE-972D-4A94-8142-DF8EA34FA7AD}" xr6:coauthVersionLast="47" xr6:coauthVersionMax="47" xr10:uidLastSave="{00000000-0000-0000-0000-000000000000}"/>
  <bookViews>
    <workbookView xWindow="2868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discricionárias'!$B$6:$S$23</definedName>
    <definedName name="_xlnm._FilterDatabase" localSheetId="0" hidden="1">PCA!$B$6:$T$236</definedName>
    <definedName name="_xlnm._FilterDatabase" localSheetId="2" hidden="1">'Resumo por unidade'!$H$23:$K$151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9" i="5" l="1"/>
  <c r="K79" i="5" s="1"/>
  <c r="I55" i="4"/>
  <c r="I35" i="5"/>
  <c r="K35" i="5" s="1"/>
  <c r="I28" i="5"/>
  <c r="K28" i="5" s="1"/>
  <c r="I71" i="4"/>
  <c r="I29" i="5"/>
  <c r="K29" i="5" s="1"/>
  <c r="I35" i="4"/>
  <c r="I34" i="4"/>
  <c r="I227" i="4"/>
  <c r="I50" i="4"/>
  <c r="I39" i="5"/>
  <c r="K39" i="5" s="1"/>
  <c r="I34" i="5"/>
  <c r="K34" i="5" s="1"/>
  <c r="I25" i="5"/>
  <c r="K25" i="5" s="1"/>
  <c r="I40" i="4"/>
  <c r="I39" i="4"/>
  <c r="I54" i="4" l="1"/>
  <c r="I51" i="4"/>
  <c r="I27" i="5"/>
  <c r="K27" i="5" s="1"/>
  <c r="I229" i="4"/>
  <c r="I52" i="4"/>
  <c r="I40" i="5" l="1"/>
  <c r="K40" i="5" s="1"/>
  <c r="I81" i="4"/>
  <c r="I82" i="4"/>
  <c r="I145" i="4"/>
  <c r="I213" i="4" l="1"/>
  <c r="I126" i="4"/>
  <c r="I125" i="4"/>
  <c r="I206" i="4"/>
  <c r="I121" i="4"/>
  <c r="E20" i="5" l="1"/>
  <c r="I210" i="4" l="1"/>
  <c r="I78" i="4"/>
  <c r="I184" i="4"/>
  <c r="I182" i="4"/>
  <c r="I181" i="4"/>
  <c r="I174" i="4"/>
  <c r="I65" i="4"/>
  <c r="I66" i="4"/>
  <c r="I173" i="4"/>
  <c r="I172" i="4"/>
  <c r="I164" i="4"/>
  <c r="I163" i="4"/>
  <c r="I161" i="4"/>
  <c r="I155" i="4"/>
  <c r="I132" i="4"/>
  <c r="I49" i="5" l="1"/>
  <c r="K49" i="5" s="1"/>
  <c r="I148" i="5"/>
  <c r="K148" i="5" s="1"/>
  <c r="I149" i="5"/>
  <c r="K149" i="5" s="1"/>
  <c r="I74" i="4"/>
  <c r="I26" i="4"/>
  <c r="I222" i="4"/>
  <c r="I77" i="5"/>
  <c r="K77" i="5" s="1"/>
  <c r="I175" i="4"/>
  <c r="I41" i="4"/>
  <c r="D57" i="5"/>
  <c r="D56" i="5"/>
  <c r="D55" i="5"/>
  <c r="D54" i="5"/>
  <c r="D51" i="5"/>
  <c r="D50" i="5"/>
  <c r="D49" i="5"/>
  <c r="D48" i="5"/>
  <c r="D47" i="5"/>
  <c r="D46" i="5"/>
  <c r="D45" i="5"/>
  <c r="D44" i="5"/>
  <c r="D43" i="5"/>
  <c r="D41" i="5"/>
  <c r="D37" i="5"/>
  <c r="D36" i="5"/>
  <c r="D29" i="5"/>
  <c r="D28" i="5"/>
  <c r="D26" i="5"/>
  <c r="D25" i="5"/>
  <c r="D24" i="5"/>
  <c r="D23" i="5"/>
  <c r="D19" i="5"/>
  <c r="D13" i="5"/>
  <c r="D12" i="5"/>
  <c r="D11" i="5"/>
  <c r="D10" i="5"/>
  <c r="D6" i="5"/>
  <c r="I18" i="4"/>
  <c r="I221" i="4"/>
  <c r="I220" i="4"/>
  <c r="I199" i="4"/>
  <c r="I190" i="4"/>
  <c r="I127" i="4"/>
  <c r="I107" i="4"/>
  <c r="I104" i="4"/>
  <c r="I84" i="4"/>
  <c r="I166" i="4"/>
  <c r="I31" i="4"/>
  <c r="I23" i="4"/>
  <c r="I68" i="4"/>
  <c r="I67" i="4"/>
  <c r="I122" i="4"/>
  <c r="I86" i="4"/>
  <c r="I83" i="4"/>
  <c r="I219" i="4"/>
  <c r="I46" i="5"/>
  <c r="K46" i="5" s="1"/>
  <c r="I103" i="5"/>
  <c r="K103" i="5" s="1"/>
  <c r="I63" i="4"/>
  <c r="I43" i="5"/>
  <c r="K43" i="5" s="1"/>
  <c r="I202" i="4"/>
  <c r="I193" i="4"/>
  <c r="I201" i="4"/>
  <c r="I150" i="5" l="1"/>
  <c r="K150" i="5" s="1"/>
  <c r="I128" i="5"/>
  <c r="K128" i="5" s="1"/>
  <c r="E43" i="5"/>
  <c r="E22" i="5"/>
  <c r="I53" i="4" l="1"/>
  <c r="I33" i="4"/>
  <c r="I116" i="4" l="1"/>
  <c r="I194" i="4"/>
  <c r="I25" i="4"/>
  <c r="I48" i="4"/>
  <c r="I77" i="4" l="1"/>
  <c r="I38" i="5"/>
  <c r="K38" i="5" s="1"/>
  <c r="I200" i="4" l="1"/>
  <c r="I191" i="4"/>
  <c r="I135" i="4"/>
  <c r="I118" i="4"/>
  <c r="I110" i="4"/>
  <c r="I85" i="4"/>
  <c r="D39" i="5" l="1"/>
  <c r="I44" i="4"/>
  <c r="I100" i="4"/>
  <c r="I87" i="5" l="1"/>
  <c r="K87" i="5" s="1"/>
  <c r="I204" i="4" l="1"/>
  <c r="I51" i="5" l="1"/>
  <c r="K51" i="5" s="1"/>
  <c r="I141" i="4"/>
  <c r="I26" i="5" l="1"/>
  <c r="K26" i="5" s="1"/>
  <c r="I145" i="5"/>
  <c r="K145" i="5" s="1"/>
  <c r="I22" i="4"/>
  <c r="I24" i="4"/>
  <c r="D35" i="5" s="1"/>
  <c r="E44" i="5"/>
  <c r="J13" i="5"/>
  <c r="E23" i="5" s="1"/>
  <c r="E18" i="5"/>
  <c r="E12" i="5" l="1"/>
  <c r="I32" i="5" l="1"/>
  <c r="K32" i="5" s="1"/>
  <c r="I8" i="4"/>
  <c r="I38" i="4"/>
  <c r="I30" i="4"/>
  <c r="I41" i="5"/>
  <c r="K41" i="5" s="1"/>
  <c r="I47" i="5"/>
  <c r="K47" i="5" s="1"/>
  <c r="I59" i="5"/>
  <c r="K59" i="5" s="1"/>
  <c r="I61" i="5"/>
  <c r="K61" i="5" s="1"/>
  <c r="I16" i="4"/>
  <c r="I104" i="5" s="1"/>
  <c r="K104" i="5" s="1"/>
  <c r="I15" i="4"/>
  <c r="I33" i="5"/>
  <c r="K33" i="5" s="1"/>
  <c r="I24" i="5"/>
  <c r="K24" i="5" s="1"/>
  <c r="E7" i="5"/>
  <c r="E8" i="5"/>
  <c r="I124" i="4"/>
  <c r="I14" i="6"/>
  <c r="I31" i="5"/>
  <c r="K31" i="5" s="1"/>
  <c r="I57" i="5"/>
  <c r="K57" i="5" s="1"/>
  <c r="I147" i="5"/>
  <c r="K147" i="5" s="1"/>
  <c r="F19" i="5"/>
  <c r="F23" i="5"/>
  <c r="F24" i="5"/>
  <c r="F25" i="5"/>
  <c r="F26" i="5"/>
  <c r="F28" i="5"/>
  <c r="F29" i="5"/>
  <c r="F36" i="5"/>
  <c r="F37" i="5"/>
  <c r="F39" i="5"/>
  <c r="F41" i="5"/>
  <c r="F44" i="5"/>
  <c r="F45" i="5"/>
  <c r="F46" i="5"/>
  <c r="F47" i="5"/>
  <c r="F48" i="5"/>
  <c r="F49" i="5"/>
  <c r="F50" i="5"/>
  <c r="F51" i="5"/>
  <c r="F54" i="5"/>
  <c r="F55" i="5"/>
  <c r="F56" i="5"/>
  <c r="F57" i="5"/>
  <c r="I136" i="5"/>
  <c r="K136" i="5" s="1"/>
  <c r="I140" i="5"/>
  <c r="K140" i="5" s="1"/>
  <c r="I81" i="5"/>
  <c r="K81" i="5" s="1"/>
  <c r="I188" i="4"/>
  <c r="D40" i="5" l="1"/>
  <c r="F40" i="5" s="1"/>
  <c r="D21" i="5"/>
  <c r="F21" i="5" s="1"/>
  <c r="D53" i="5"/>
  <c r="F53" i="5" s="1"/>
  <c r="F43" i="5"/>
  <c r="I52" i="5"/>
  <c r="K52" i="5" s="1"/>
  <c r="I134" i="4"/>
  <c r="I133" i="4"/>
  <c r="I103" i="4"/>
  <c r="I45" i="5"/>
  <c r="K45" i="5" s="1"/>
  <c r="D22" i="5" l="1"/>
  <c r="F22" i="5" s="1"/>
  <c r="D42" i="5"/>
  <c r="F42" i="5" s="1"/>
  <c r="D20" i="5"/>
  <c r="F20" i="5" s="1"/>
  <c r="D38" i="5"/>
  <c r="F38" i="5" s="1"/>
  <c r="D8" i="5"/>
  <c r="I135" i="5"/>
  <c r="K135" i="5" s="1"/>
  <c r="I102" i="5" l="1"/>
  <c r="K102" i="5" s="1"/>
  <c r="I105" i="5"/>
  <c r="K105" i="5" s="1"/>
  <c r="I106" i="5"/>
  <c r="K106" i="5" s="1"/>
  <c r="I107" i="5"/>
  <c r="K107" i="5" s="1"/>
  <c r="I110" i="5"/>
  <c r="K110" i="5" s="1"/>
  <c r="I111" i="5"/>
  <c r="K111" i="5" s="1"/>
  <c r="I112" i="5"/>
  <c r="K112" i="5" s="1"/>
  <c r="I113" i="5"/>
  <c r="K113" i="5" s="1"/>
  <c r="I114" i="5"/>
  <c r="K114" i="5" s="1"/>
  <c r="I42" i="5"/>
  <c r="K42" i="5" s="1"/>
  <c r="I44" i="5"/>
  <c r="K44" i="5" s="1"/>
  <c r="I48" i="5"/>
  <c r="K48" i="5" s="1"/>
  <c r="I50" i="5"/>
  <c r="K50" i="5" s="1"/>
  <c r="I53" i="5"/>
  <c r="K53" i="5" s="1"/>
  <c r="I54" i="5"/>
  <c r="K54" i="5" s="1"/>
  <c r="I56" i="5"/>
  <c r="K56" i="5" s="1"/>
  <c r="I58" i="5"/>
  <c r="K58" i="5" s="1"/>
  <c r="I63" i="5"/>
  <c r="K63" i="5" s="1"/>
  <c r="I65" i="5"/>
  <c r="K65" i="5" s="1"/>
  <c r="I66" i="5"/>
  <c r="K66" i="5" s="1"/>
  <c r="I67" i="5"/>
  <c r="K67" i="5" s="1"/>
  <c r="I70" i="5"/>
  <c r="K70" i="5" s="1"/>
  <c r="I72" i="5"/>
  <c r="K72" i="5" s="1"/>
  <c r="I73" i="5"/>
  <c r="K73" i="5" s="1"/>
  <c r="I74" i="5"/>
  <c r="K74" i="5" s="1"/>
  <c r="I75" i="5"/>
  <c r="K75" i="5" s="1"/>
  <c r="I76" i="5"/>
  <c r="K76" i="5" s="1"/>
  <c r="I78" i="5"/>
  <c r="K78" i="5" s="1"/>
  <c r="I80" i="5"/>
  <c r="K80" i="5" s="1"/>
  <c r="I82" i="5"/>
  <c r="K82" i="5" s="1"/>
  <c r="I84" i="5"/>
  <c r="K84" i="5" s="1"/>
  <c r="I85" i="5"/>
  <c r="K85" i="5" s="1"/>
  <c r="I131" i="5"/>
  <c r="K131" i="5" s="1"/>
  <c r="I132" i="5"/>
  <c r="K132" i="5" s="1"/>
  <c r="I99" i="5"/>
  <c r="K99" i="5" s="1"/>
  <c r="I100" i="5"/>
  <c r="K100" i="5" s="1"/>
  <c r="I115" i="5"/>
  <c r="K115" i="5" s="1"/>
  <c r="I116" i="5"/>
  <c r="K116" i="5" s="1"/>
  <c r="I117" i="5"/>
  <c r="K117" i="5" s="1"/>
  <c r="I118" i="5"/>
  <c r="K118" i="5" s="1"/>
  <c r="I119" i="5"/>
  <c r="K119" i="5" s="1"/>
  <c r="I120" i="5"/>
  <c r="K120" i="5" s="1"/>
  <c r="I121" i="5"/>
  <c r="K121" i="5" s="1"/>
  <c r="I122" i="5"/>
  <c r="K122" i="5" s="1"/>
  <c r="I123" i="5"/>
  <c r="K123" i="5" s="1"/>
  <c r="I124" i="5"/>
  <c r="K124" i="5" s="1"/>
  <c r="I125" i="5"/>
  <c r="K125" i="5" s="1"/>
  <c r="I126" i="5"/>
  <c r="K126" i="5" s="1"/>
  <c r="I127" i="5"/>
  <c r="K127" i="5" s="1"/>
  <c r="I129" i="5"/>
  <c r="K129" i="5" s="1"/>
  <c r="I130" i="5"/>
  <c r="I134" i="5"/>
  <c r="K134" i="5" s="1"/>
  <c r="I60" i="5" l="1"/>
  <c r="K60" i="5" s="1"/>
  <c r="I97" i="5"/>
  <c r="K97" i="5" s="1"/>
  <c r="I75" i="4"/>
  <c r="I30" i="5" s="1"/>
  <c r="I179" i="4"/>
  <c r="F11" i="5"/>
  <c r="I146" i="5"/>
  <c r="K146" i="5" s="1"/>
  <c r="I144" i="5"/>
  <c r="K144" i="5" s="1"/>
  <c r="I142" i="5"/>
  <c r="K142" i="5" s="1"/>
  <c r="I141" i="5"/>
  <c r="K141" i="5" s="1"/>
  <c r="I139" i="5"/>
  <c r="K139" i="5" s="1"/>
  <c r="I138" i="5"/>
  <c r="K138" i="5" s="1"/>
  <c r="I137" i="5"/>
  <c r="K137" i="5" s="1"/>
  <c r="K130" i="5"/>
  <c r="I95" i="5"/>
  <c r="K95" i="5" s="1"/>
  <c r="I94" i="5"/>
  <c r="K94" i="5" s="1"/>
  <c r="I93" i="5"/>
  <c r="K93" i="5" s="1"/>
  <c r="I92" i="5"/>
  <c r="K92" i="5" s="1"/>
  <c r="I91" i="5"/>
  <c r="K91" i="5" s="1"/>
  <c r="I90" i="5"/>
  <c r="K90" i="5" s="1"/>
  <c r="I89" i="5"/>
  <c r="K89" i="5" s="1"/>
  <c r="I88" i="5"/>
  <c r="K88" i="5" s="1"/>
  <c r="I86" i="5"/>
  <c r="K86" i="5" s="1"/>
  <c r="I36" i="5"/>
  <c r="K36" i="5" s="1"/>
  <c r="F10" i="5"/>
  <c r="F13" i="5"/>
  <c r="J18" i="5"/>
  <c r="I18" i="5"/>
  <c r="J7" i="5"/>
  <c r="I7" i="5"/>
  <c r="E6" i="5"/>
  <c r="I5" i="6"/>
  <c r="I185" i="4"/>
  <c r="I71" i="5" s="1"/>
  <c r="K71" i="5" s="1"/>
  <c r="I70" i="4"/>
  <c r="I69" i="4"/>
  <c r="D7" i="5" l="1"/>
  <c r="F7" i="5" s="1"/>
  <c r="D18" i="5"/>
  <c r="F18" i="5" s="1"/>
  <c r="D34" i="5"/>
  <c r="F34" i="5" s="1"/>
  <c r="D52" i="5"/>
  <c r="F52" i="5" s="1"/>
  <c r="D9" i="5"/>
  <c r="F9" i="5" s="1"/>
  <c r="D27" i="5"/>
  <c r="F27" i="5" s="1"/>
  <c r="F35" i="5"/>
  <c r="I143" i="5"/>
  <c r="K143" i="5" s="1"/>
  <c r="I37" i="5"/>
  <c r="K37" i="5" s="1"/>
  <c r="I64" i="5"/>
  <c r="K64" i="5" s="1"/>
  <c r="I55" i="5"/>
  <c r="K55" i="5" s="1"/>
  <c r="I133" i="5"/>
  <c r="K133" i="5" s="1"/>
  <c r="I68" i="5"/>
  <c r="K68" i="5" s="1"/>
  <c r="I108" i="5"/>
  <c r="K108" i="5" s="1"/>
  <c r="I69" i="5"/>
  <c r="K69" i="5" s="1"/>
  <c r="I96" i="5"/>
  <c r="K96" i="5" s="1"/>
  <c r="I83" i="5"/>
  <c r="K83" i="5" s="1"/>
  <c r="I109" i="5"/>
  <c r="K109" i="5" s="1"/>
  <c r="I98" i="5"/>
  <c r="K98" i="5" s="1"/>
  <c r="I101" i="5"/>
  <c r="K101" i="5" s="1"/>
  <c r="I62" i="5"/>
  <c r="K62" i="5" s="1"/>
  <c r="E14" i="5"/>
  <c r="J4" i="5" s="1"/>
  <c r="J6" i="5"/>
  <c r="K30" i="5"/>
  <c r="F12" i="5"/>
  <c r="F8" i="5"/>
  <c r="I5" i="4"/>
  <c r="I6" i="5"/>
  <c r="F6" i="5"/>
  <c r="E32" i="5" l="1"/>
  <c r="I4" i="5"/>
  <c r="D32" i="5"/>
  <c r="D16" i="5"/>
  <c r="I22" i="5"/>
  <c r="E16" i="5"/>
  <c r="E4" i="5"/>
  <c r="D14" i="5"/>
  <c r="D4" i="5" s="1"/>
  <c r="F14" i="5" l="1"/>
</calcChain>
</file>

<file path=xl/sharedStrings.xml><?xml version="1.0" encoding="utf-8"?>
<sst xmlns="http://schemas.openxmlformats.org/spreadsheetml/2006/main" count="3592" uniqueCount="972">
  <si>
    <t>CONSELHO NACIONAL DE JUSTIÇA</t>
  </si>
  <si>
    <t>PLANO DE CONTRATAÇÕES ANUAL 2024</t>
  </si>
  <si>
    <t>Item PCA</t>
  </si>
  <si>
    <t>Ação orçamentária</t>
  </si>
  <si>
    <t>Plano Orçamentário</t>
  </si>
  <si>
    <t>Grupo de natureza de despesa</t>
  </si>
  <si>
    <t>Natureza de despesa detalhada</t>
  </si>
  <si>
    <t>Unidade</t>
  </si>
  <si>
    <t>Demanda</t>
  </si>
  <si>
    <t>Captação 2024</t>
  </si>
  <si>
    <t>Justificativa</t>
  </si>
  <si>
    <t>UGR</t>
  </si>
  <si>
    <t>Alinhamento Estratégico</t>
  </si>
  <si>
    <t>Nova demanda?</t>
  </si>
  <si>
    <t>Gasto continuado?</t>
  </si>
  <si>
    <t>Tipo de contratação</t>
  </si>
  <si>
    <t>Processo SEI</t>
  </si>
  <si>
    <t>Nº do contrato, ata de registro de preço ou nota de empenho</t>
  </si>
  <si>
    <t>Data de referência</t>
  </si>
  <si>
    <t>Complexidade da contratação</t>
  </si>
  <si>
    <t>Classificação CATMAT / CATSER</t>
  </si>
  <si>
    <t>21BH</t>
  </si>
  <si>
    <t>0001</t>
  </si>
  <si>
    <t>3.3.90.39.47</t>
  </si>
  <si>
    <t>SAD</t>
  </si>
  <si>
    <t>Prestação de serviços postais, telemáticos e adicionais e entrega de encomendas na modalidade nacional e internacional; e contração do serviço e-carta para captação eletrônica de dados para geração de objetos postais para entrega física.</t>
  </si>
  <si>
    <t xml:space="preserve">Viabilizar a prestação de serviços destinados ao envio de comunicações processuais, correspondências, documentos ofíciais e divulgação de informações institucionais. </t>
  </si>
  <si>
    <t>COPF</t>
  </si>
  <si>
    <t>VI</t>
  </si>
  <si>
    <t>Não</t>
  </si>
  <si>
    <t>Sim</t>
  </si>
  <si>
    <t>Prorrogação</t>
  </si>
  <si>
    <t>06859/2020</t>
  </si>
  <si>
    <t>Contrato n. 27/2021</t>
  </si>
  <si>
    <t>Baixa</t>
  </si>
  <si>
    <t>CATSER - 4286</t>
  </si>
  <si>
    <t>3.3.90.40.00</t>
  </si>
  <si>
    <t xml:space="preserve">TED STF </t>
  </si>
  <si>
    <t xml:space="preserve">Ressarcimento das despesas realizadas pelo STF em favor do CNJ </t>
  </si>
  <si>
    <t>040128 - SAD</t>
  </si>
  <si>
    <t>XI</t>
  </si>
  <si>
    <t>10149/2021</t>
  </si>
  <si>
    <t>TED n. 008/2020</t>
  </si>
  <si>
    <t>Alta</t>
  </si>
  <si>
    <t>CATSER - 5908</t>
  </si>
  <si>
    <t>3.3.90.39.43</t>
  </si>
  <si>
    <t>Energia elétrica</t>
  </si>
  <si>
    <t>Serviço essencial a ser executado de forma contínua e destinado a atender necessidade permanente do CNJ</t>
  </si>
  <si>
    <t xml:space="preserve">040134 - SEEMP </t>
  </si>
  <si>
    <t>Somente execução</t>
  </si>
  <si>
    <t>11711/2019 ; 02702/2021 ; 01319/2021</t>
  </si>
  <si>
    <t>Contratos n. 52/2019 ; 11/2021 ; 09/2021</t>
  </si>
  <si>
    <t>04/07/2025 ; 01/10/2026 ; n/a</t>
  </si>
  <si>
    <t>CATSER - 4120</t>
  </si>
  <si>
    <t>3.3.90.39.44</t>
  </si>
  <si>
    <t>Água e esgoto</t>
  </si>
  <si>
    <t>11710/2019 ; 04409/2020</t>
  </si>
  <si>
    <t>Contratos n. 42/2019 ; 16/2020</t>
  </si>
  <si>
    <t>n/a</t>
  </si>
  <si>
    <t>CATSER - 22845</t>
  </si>
  <si>
    <t>3.3.90.37.04</t>
  </si>
  <si>
    <t>Manutenção Predial</t>
  </si>
  <si>
    <t>10739/2019</t>
  </si>
  <si>
    <t>Contrato n. 11/2020</t>
  </si>
  <si>
    <t>CATSER - 1627</t>
  </si>
  <si>
    <t>3.3.90.39.17</t>
  </si>
  <si>
    <t>Manutenção ar condicionado 514N</t>
  </si>
  <si>
    <t>01293/2023</t>
  </si>
  <si>
    <t>Contrato n. 16/2023</t>
  </si>
  <si>
    <t>Média</t>
  </si>
  <si>
    <t>CATSER - 2771</t>
  </si>
  <si>
    <t>3.3.90.39.16</t>
  </si>
  <si>
    <t>Manutenção elevadores 514N</t>
  </si>
  <si>
    <t>01001/2021</t>
  </si>
  <si>
    <t>Contrato n. 06/2021</t>
  </si>
  <si>
    <t>CATSER - 3557</t>
  </si>
  <si>
    <t>Item excluído</t>
  </si>
  <si>
    <t>3.3.90.37.01</t>
  </si>
  <si>
    <t>Prestação dos Serviços de Condução de Veículos</t>
  </si>
  <si>
    <t>Manter a operacionalidade dos serviços de transportes do CNJ</t>
  </si>
  <si>
    <t xml:space="preserve">040136 - SETRA </t>
  </si>
  <si>
    <t>12229/2023</t>
  </si>
  <si>
    <t>Contrato n. 38/2023</t>
  </si>
  <si>
    <t>CATSER - 15008</t>
  </si>
  <si>
    <t>3.3.90.30.01</t>
  </si>
  <si>
    <t>Sistema de gestão de frota-serviços de administração e gerenciamento compartilhado de frota para o fornecimento de combustíveis para veículos da frota</t>
  </si>
  <si>
    <t>03160/2021</t>
  </si>
  <si>
    <t>Contrato n. 17/2022</t>
  </si>
  <si>
    <t>CATSER - 25372</t>
  </si>
  <si>
    <t>3.3.90.39.19</t>
  </si>
  <si>
    <t>Sistema de gestão de frota-serviços de administração e gerenciamento compartilhado de frota para a manutenção preventiva e corretiva de veículos e equipamentos e higienização de veículos</t>
  </si>
  <si>
    <t>05433/2020</t>
  </si>
  <si>
    <t>Contrato n. 07/2021</t>
  </si>
  <si>
    <t>CATSER - 25518</t>
  </si>
  <si>
    <t>Contratação de serviços de manutenção de veículos para a frota do Conselho Nacional de Justiça-CNJ.</t>
  </si>
  <si>
    <t>Licitação</t>
  </si>
  <si>
    <t>03639/2023</t>
  </si>
  <si>
    <t>Contrato n. 08/2024</t>
  </si>
  <si>
    <t>3.3.90.39.69</t>
  </si>
  <si>
    <t>Seguro da frota de veículos</t>
  </si>
  <si>
    <t>10283/2022</t>
  </si>
  <si>
    <t>Contrato n. 05/2023</t>
  </si>
  <si>
    <t>CATSER - 22764</t>
  </si>
  <si>
    <t>03702/2020</t>
  </si>
  <si>
    <t>Contrato n. 09/2020</t>
  </si>
  <si>
    <t>3.3.90.39.77</t>
  </si>
  <si>
    <t>Rastreamento de veículos</t>
  </si>
  <si>
    <t>SIM</t>
  </si>
  <si>
    <t>03732/2023</t>
  </si>
  <si>
    <t>Contrato n. 30/2023</t>
  </si>
  <si>
    <t>CATSER - 25410</t>
  </si>
  <si>
    <t>Instalação, Manutenção e Remanejamento de peças de Comunicação Visual das edificações do CNJ</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</si>
  <si>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</si>
  <si>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040133 - SEART</t>
  </si>
  <si>
    <t>Não iniciado</t>
  </si>
  <si>
    <t>CATSER - 14249</t>
  </si>
  <si>
    <t>3.3.90.30.24</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</si>
  <si>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</si>
  <si>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</si>
  <si>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09727/2022</t>
  </si>
  <si>
    <t>ARP 03/2023</t>
  </si>
  <si>
    <t>CATSER - 15814</t>
  </si>
  <si>
    <t>4.4.90.52.51</t>
  </si>
  <si>
    <t>10155/2023</t>
  </si>
  <si>
    <t>3.3.90.30.22</t>
  </si>
  <si>
    <t>Aquisição de capachos personalizados para as unidades do CNJ.</t>
  </si>
  <si>
    <t>Preservar as instalações prediais do CNJ para garantir o seu funcionamento adequado.</t>
  </si>
  <si>
    <t>Contratação direta</t>
  </si>
  <si>
    <t>09730/2022</t>
  </si>
  <si>
    <t>3.3.90.30.07</t>
  </si>
  <si>
    <t>Fornecimento de água mineral, sem gás e com gás</t>
  </si>
  <si>
    <t>Prover todo o Conselho Nacional de Justiça com água para consumo e ainda fornecer água em garrafas de 500 ml para autoridades que trabalham no órgão.</t>
  </si>
  <si>
    <t>040135 - SESER</t>
  </si>
  <si>
    <t>11910/2023</t>
  </si>
  <si>
    <t>Fornecimento de frutas e gêneros alimentícios</t>
  </si>
  <si>
    <t>atender a demandas de Gêneros Alimentícios para distribuição de lanches nos dias de Sessão Plenária aos Conselheiros do Conselho Nacional de Justiça (CNJ).</t>
  </si>
  <si>
    <t>01186/2023</t>
  </si>
  <si>
    <t>Contratos n. 09/2023 ; 10/2023 ; 11/2023 ; 12/2023 ; 13/2023 ; 14/2023 ; 15/2023</t>
  </si>
  <si>
    <t>CATSER - GRUPO 632</t>
  </si>
  <si>
    <t>Telefonista</t>
  </si>
  <si>
    <t>Atender as demandas para atendimento com o público externo, principalmente com projetos e campanhas do CNJ</t>
  </si>
  <si>
    <t>11489/2019</t>
  </si>
  <si>
    <t>Contrato n. 07/2020</t>
  </si>
  <si>
    <t>CATSER - 13447</t>
  </si>
  <si>
    <t>3.3.90.37.02</t>
  </si>
  <si>
    <t>Limpeza e manutenção</t>
  </si>
  <si>
    <t>Atender a limpeza, higienização e conservação de bens móveis e imóveis do CNJ</t>
  </si>
  <si>
    <t>12839/2019</t>
  </si>
  <si>
    <t>Contrato n. 13/2020</t>
  </si>
  <si>
    <t>CATSER - 23329</t>
  </si>
  <si>
    <t>3.3.90.39.78</t>
  </si>
  <si>
    <t>Serviços de dedetização</t>
  </si>
  <si>
    <t>Atender a emanda de serviços de controles de vetores e pragas urbanas</t>
  </si>
  <si>
    <t>02565/2023</t>
  </si>
  <si>
    <t>Contrato n. 33/2023</t>
  </si>
  <si>
    <t>CATSER - 3417</t>
  </si>
  <si>
    <t>3.3.90.39.46</t>
  </si>
  <si>
    <t>Serviços de lavanderia</t>
  </si>
  <si>
    <t>atender as demandas de serviços de lavanderia a fim de recolher, lavar e passar, forros, tolhas de mesa utilizados na Copa.</t>
  </si>
  <si>
    <t>Contratação Direta</t>
  </si>
  <si>
    <t>12436/2023</t>
  </si>
  <si>
    <t>Contrato n. 11/2024</t>
  </si>
  <si>
    <t>CATSER - 19542</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</si>
  <si>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</si>
  <si>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</si>
  <si>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01768/2022</t>
  </si>
  <si>
    <t>Contrato n. 31/2022</t>
  </si>
  <si>
    <t>CATSER - 5380</t>
  </si>
  <si>
    <t>03363/2024</t>
  </si>
  <si>
    <t>3.3.90.37.05</t>
  </si>
  <si>
    <t>Prestação de serviço de apoio na área de copeiragem</t>
  </si>
  <si>
    <t>atender as demandas de prestação de serviço de copeiragem, demandado diariamente e na realização de reuniões e eventos no âmbito do Conselho Nacional de Justiça, com entrega de água e café, bem como preparação de lanches para os conselheiros em dias de Sessão Plenária.</t>
  </si>
  <si>
    <t>05897/2022</t>
  </si>
  <si>
    <t>Contrato n. 37/2022</t>
  </si>
  <si>
    <t>CATSER - 14397</t>
  </si>
  <si>
    <t>3.3.90.40.14</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</si>
  <si>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</si>
  <si>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</si>
  <si>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04823/2020</t>
  </si>
  <si>
    <t>Contrato n. 18/2020</t>
  </si>
  <si>
    <t>CATSER - GRUPO 141</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</si>
  <si>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</si>
  <si>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</si>
  <si>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03848/2021</t>
  </si>
  <si>
    <t>Contratos n. 28/2021 ; 29/2021</t>
  </si>
  <si>
    <t>Prestação de serviço de apoio na área de secretariado</t>
  </si>
  <si>
    <t>A necessidade consiste em assegurar a prestação de serviço de apoio administrativo na área de secretariado. A contratação visa o atendimento às unidades administrativas do Conselho Nacional de Justiça, com vistas à execução de atribuições rotineiras, próprias da atividade de secretariado, não contempladas no Manual de Atribuições dos Cargos do órgão.</t>
  </si>
  <si>
    <t>06741/2021</t>
  </si>
  <si>
    <t>Contrato n. 02/2022</t>
  </si>
  <si>
    <t>04233/2024</t>
  </si>
  <si>
    <t>Prestação de serviços de estocagem e carregamento de bens</t>
  </si>
  <si>
    <t>Atender as Unidades com pessoal de apoio administrativo para o desenvolvimento das atividades demandadas pelo CNJ, notadamente carregamento e estocagem de bens móveis. Valor acréscido de 8% sobre o valor da última repactuação (doc SEI 1508792), pois ter-se-a nova repactuação no começo do ano vindouro.</t>
  </si>
  <si>
    <t>040129 - SEMAP</t>
  </si>
  <si>
    <t>04338/2021</t>
  </si>
  <si>
    <t>Contrato n. 23/2022</t>
  </si>
  <si>
    <t>3.3.90.39.84</t>
  </si>
  <si>
    <t xml:space="preserve">Almoxarifado Virtual </t>
  </si>
  <si>
    <t>Prover as unidades dos meios necessários para desenvolvimento das atividades administrativas do CNJ. O valor para o ano de 2023 (R$ 43.713,90) se mostra aquém das necessidades atuais do órgão, sendo sugerido acréscimo de 20%.</t>
  </si>
  <si>
    <t>04962/2020</t>
  </si>
  <si>
    <t>Contrato n. 22/2021</t>
  </si>
  <si>
    <t>CATSER - 27685</t>
  </si>
  <si>
    <t>3.3.90.39.10</t>
  </si>
  <si>
    <t>Aluguel - Edífcio Premium</t>
  </si>
  <si>
    <t>Trata-se do contrato de locação da sede do órgão, sendo que o valor de de aluguel para o ano de 2023 é de R$ 12.264.000,00, para 2024 calcula-se sendo acréscido de 8,7% (mesmo acréscimo de 2022 para 2023)</t>
  </si>
  <si>
    <t>05134/2019</t>
  </si>
  <si>
    <t>Contrato n. 21/2019</t>
  </si>
  <si>
    <t>CATSER - 4316</t>
  </si>
  <si>
    <t>Seguro Predial - Edífcio Premium</t>
  </si>
  <si>
    <t xml:space="preserve">Trata-se de obrigação contratual, referente a locação da sede do órgão, com valor de 2023 acréscido em 10% para 2024. </t>
  </si>
  <si>
    <t>03173/2024</t>
  </si>
  <si>
    <t>CATSER - 906</t>
  </si>
  <si>
    <t>4.4.90.52.42</t>
  </si>
  <si>
    <t>Aquisição de mobiliário</t>
  </si>
  <si>
    <t>Prover as unidades dos meios necessários para desenvolvimento das atividades administrativas do CNJ, notadamente referente a mobiliário. Tal valor incluí a reforma dos refeitórios, processo SEI 08184/2022, orçado em aproximadamente R$ 70.000,00 (doc SEI 1523967)</t>
  </si>
  <si>
    <t>11363/2023</t>
  </si>
  <si>
    <t xml:space="preserve">CATMAT - GRUPO 71 </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</si>
  <si>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</si>
  <si>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</si>
  <si>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</si>
  <si>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3.3.90.30.00</t>
  </si>
  <si>
    <t>Aquisição de materiais de expediente, descartáveis e de consumo.</t>
  </si>
  <si>
    <t>Aquisição de Materiais de Expediente e/ou Materiais de Consumo, que não possam ser incluídos no Almoxarifado Virtual.</t>
  </si>
  <si>
    <t>CATMAT - GRUPO 75</t>
  </si>
  <si>
    <t>4.4.90.51.12</t>
  </si>
  <si>
    <t>Aquisição de eletrodomésticos</t>
  </si>
  <si>
    <t>Aquisição de eletrodomésticos para atendimento das necessidades do órgão</t>
  </si>
  <si>
    <t>10975/2023</t>
  </si>
  <si>
    <t>CATMAT - CLASSE 7310</t>
  </si>
  <si>
    <t>3.3.90.39.20</t>
  </si>
  <si>
    <t>Reforma de sofás</t>
  </si>
  <si>
    <t>O órgão possui diversos sofás deteriorados, sendo mais econômico a reforma em comparação com a aquisição de novos</t>
  </si>
  <si>
    <t>CATSER - 17574</t>
  </si>
  <si>
    <t>3.3.90.39.96</t>
  </si>
  <si>
    <t>Suprimento de Fundos</t>
  </si>
  <si>
    <t>Atender demandas excepcionais e urgentes - um suprimento no valor de R$ 6.000,00 a cada 60 meses</t>
  </si>
  <si>
    <t>040130 - SECOM</t>
  </si>
  <si>
    <t>Suprimento de fundos</t>
  </si>
  <si>
    <t>3.3.90.39.01</t>
  </si>
  <si>
    <t>Renovação de assinatura da Ferramenta Banco de Preços</t>
  </si>
  <si>
    <t>Ferramenta auxiliar de pesquisa de preços</t>
  </si>
  <si>
    <t>08313/2023</t>
  </si>
  <si>
    <t>Contrato n. 37/2023</t>
  </si>
  <si>
    <t>CATSER - 21350</t>
  </si>
  <si>
    <t>Atualização do Sistema de Segurança do CNJ e aluguel de Leitores Biométricos</t>
  </si>
  <si>
    <t>Manter a segurança das instalações e da população do CNJ.</t>
  </si>
  <si>
    <t xml:space="preserve">040105 - SESIN </t>
  </si>
  <si>
    <t>CATSER - 14826</t>
  </si>
  <si>
    <t>Manutenção de Pórticos Detectores de Metais</t>
  </si>
  <si>
    <t>CATSER - 15792</t>
  </si>
  <si>
    <t xml:space="preserve">Serviço de chaveiro com fornecimento de material </t>
  </si>
  <si>
    <t>11748/2023</t>
  </si>
  <si>
    <t>Contrato n. 19/2024</t>
  </si>
  <si>
    <t>CATSER - 5436</t>
  </si>
  <si>
    <t>Manutenção de extintores e de mangueiras.</t>
  </si>
  <si>
    <t>00664/2024</t>
  </si>
  <si>
    <t>Contrato n. 16/2024</t>
  </si>
  <si>
    <t>CATSER - 3662</t>
  </si>
  <si>
    <t>Aquisição de Mangueiras de incêndio tipo 2</t>
  </si>
  <si>
    <t>04269/2024</t>
  </si>
  <si>
    <t>4.4.90.52.10</t>
  </si>
  <si>
    <t>Compra de Insumos para os cursos - ANSPJ</t>
  </si>
  <si>
    <t>Aparelhar a Academia Nacional de Segurança do Poder Judiciário, fim realização de treinamento com baixo custo.</t>
  </si>
  <si>
    <t>3.3.90.36.28</t>
  </si>
  <si>
    <t>Cursos e Acordo de Cooperação ANP</t>
  </si>
  <si>
    <t xml:space="preserve">Promover a capacitação contínua </t>
  </si>
  <si>
    <t>CATSER - 17663</t>
  </si>
  <si>
    <t>3.3.90.37.07</t>
  </si>
  <si>
    <t>Prestação de serviços de brigadistas</t>
  </si>
  <si>
    <t>04639/2022</t>
  </si>
  <si>
    <t>Contrato n. 32/2022</t>
  </si>
  <si>
    <t>CATSER - 25550</t>
  </si>
  <si>
    <t>3.3.90.37.03</t>
  </si>
  <si>
    <t>Prestação de serviços de vigilância</t>
  </si>
  <si>
    <t>04490/2018</t>
  </si>
  <si>
    <t>Contrato n. 06/2019</t>
  </si>
  <si>
    <t>CATSER - 23507</t>
  </si>
  <si>
    <t>05229/2024</t>
  </si>
  <si>
    <t>3.3.90.33.01</t>
  </si>
  <si>
    <t>Contrato atual. Prestação de serviço de agenciamento de viagens, compreendendo os serviços de emissão, remarcação e cancelamento de passagens aéreas nacionais e internacionais e de emissão de seguro de assistência em viagem internacional, para o CNJ.</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</si>
  <si>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</si>
  <si>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040126 - SEPAD</t>
  </si>
  <si>
    <t>VII, IX e XI</t>
  </si>
  <si>
    <t>04942/2019</t>
  </si>
  <si>
    <t>Contrato n. 25/2019</t>
  </si>
  <si>
    <t>CATSER - 25828</t>
  </si>
  <si>
    <t>Contrato futuro. Prestação de serviço de agenciamento de viagens, compreendendo os serviços de emissão, remarcação e cancelamento de passagens aéreas nacionais e internacionais e de emissão de seguro de assistência em viagem internacional, para o CNJ.</t>
  </si>
  <si>
    <t>Necessidade de nova contratação motivada pelo atingimento do limite de 60 meses da contratação anterior. A contratação proposta visa o provimento de solução para o deslocamento à serviço, mediante transporte aéreo, dos membros, servidores, colaboradores e colaboradores eventuais do CNJ, dentro e fora do território nacional.</t>
  </si>
  <si>
    <t>00524/2024</t>
  </si>
  <si>
    <t>Contrato n. 18/2024</t>
  </si>
  <si>
    <t>Prestação de serviços de apoio administrativo na área de cerimonial, por meio de postos de trabalho</t>
  </si>
  <si>
    <t>Prover tecnicamente a SCE de apoio administrativo na realização de eventos institucionais conduzidos e/ou apoiados pelo CNJ dentro e fora de Brasília-DF. Valor ajustado conforme Minuta da 1ª Apostila (Repactuação) - SEI 1413460e valor do IPCA indicado.</t>
  </si>
  <si>
    <t>040106 - SCE</t>
  </si>
  <si>
    <t>VII</t>
  </si>
  <si>
    <t>01673/2019</t>
  </si>
  <si>
    <t>Contrato n. 36/2019</t>
  </si>
  <si>
    <t>07127/2023</t>
  </si>
  <si>
    <t>3.3.90.39.23</t>
  </si>
  <si>
    <t>Prestação de serviços de planejamento, organização e fornecimento de infraestrutura necessária à realização de eventos institucionais originários e/ou apoiados pelo CNJ</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</si>
  <si>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 Valor ajustado conforme IPCA indicado.</t>
  </si>
  <si>
    <t>09811/2023</t>
  </si>
  <si>
    <t>CATSER - 14591</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</si>
  <si>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</si>
  <si>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</si>
  <si>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05943/2022</t>
  </si>
  <si>
    <t>Contrato n. 06/2023</t>
  </si>
  <si>
    <t>CATSER - 12637</t>
  </si>
  <si>
    <t>13414/2023</t>
  </si>
  <si>
    <t>3.3.90.39.12</t>
  </si>
  <si>
    <t>Aquisição de rádios comunicadores digitais</t>
  </si>
  <si>
    <t xml:space="preserve">Integrar a comunicação de toda a equipe de organização dos eventos institucionais do CNJ, permitindo uma comunicação rápida e eficaz. Valor estimado para aquisição de 10 (dez) rádios comunicadores digitais, conforme orçamentos recebidos Processo 01212/2022 e 08924/2022) </t>
  </si>
  <si>
    <t>08924/2022</t>
  </si>
  <si>
    <t>CATMAT - CLASSE 5820</t>
  </si>
  <si>
    <t>3.3.90.31.99</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</si>
  <si>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</si>
  <si>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 Valor estimado conforme média de pesquisas de preços de mercado (SEI 04243/2022). Valor ajustado conforme IPCA indicado.</t>
  </si>
  <si>
    <t>11063/2023</t>
  </si>
  <si>
    <t>NE 223/2024; NE 224/2024</t>
  </si>
  <si>
    <t>Prestação de serviços de almoço, coquetel e coffee break , sob demanda</t>
  </si>
  <si>
    <t>Necessidade de contratação de serviços de almoço, coquetel e coffee break, sob demanda, para atendimento de eventos institucionais originários e/ou apoiados pelo CNJ.</t>
  </si>
  <si>
    <t>CATSER - 3697</t>
  </si>
  <si>
    <t>3.3.90.36.07</t>
  </si>
  <si>
    <t>Programa de Estágio Supervisionado do CNJ</t>
  </si>
  <si>
    <t>Valor total para as despesas com 110 estagiários de nível superior. O valor da Bolsa de Estágio de Nível Superior é de R$ 976,00 e taxa de administração de estagiário de R$ 10,43 (valor atualmente pago no Cto 15/2020 + a previsão de reajuste de 5% de IPCA sobre a taxa administrativa) + auxílio transporte de R$ 11, 55 por dia (R$ 11,00 pagos atualmente, acrescido de 5% do IPCA), prevendo-se o valor total de R$ 1.744.859,60. Memória de cálculo conforme documento SEI n. xxxx. o cálculo está de acordo com a atualização pelo IPCA em relação ao PROPOSTO no último ano.</t>
  </si>
  <si>
    <t>040137 - SGP</t>
  </si>
  <si>
    <t>XVI</t>
  </si>
  <si>
    <t>00097/2019</t>
  </si>
  <si>
    <t>Contrato n. 15/2020</t>
  </si>
  <si>
    <t>CATSER - 15156</t>
  </si>
  <si>
    <t>Prestação de serviço de apoio administrativo na área de assistência materno-infantil (CEAME)</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</si>
  <si>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2024. Os valores salarais foram revisados de acordo com as novas CCTs e também foi realizado acréscimo de 5% nos valores de alguns salários (que não tem CCT ativa) e no valor dos uniformes. Ainda, foi calculado um acréscimo de 8%, referente à projeção do IPCA para 2022.</t>
  </si>
  <si>
    <t>08544/2019</t>
  </si>
  <si>
    <t>3.3.91.39.90</t>
  </si>
  <si>
    <t>Contrato de Distribuição de Publicidade Legal</t>
  </si>
  <si>
    <t>Cumprimento do §1º do artigo 54 da Lei 14.133/2021, que instituiu a obrigatoriedade de publicação do extrato dos editais de licitação em jornal diário de grande circulação</t>
  </si>
  <si>
    <t>040127 - CPC</t>
  </si>
  <si>
    <t>09879/2022</t>
  </si>
  <si>
    <t>Contrato n. 04/2023</t>
  </si>
  <si>
    <t>CATSER - 10049</t>
  </si>
  <si>
    <t>0002</t>
  </si>
  <si>
    <t>3.3.90.33.00</t>
  </si>
  <si>
    <t>CN</t>
  </si>
  <si>
    <t>Passagens</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</si>
  <si>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</si>
  <si>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V</t>
  </si>
  <si>
    <t>0003</t>
  </si>
  <si>
    <t>3.3.90.40.11</t>
  </si>
  <si>
    <t>DTI</t>
  </si>
  <si>
    <t>Prestação presencial de serviços, sob demanda, de desenvolvimento e manutenção de software com práticas ágeis. Contrato 13/2021. SEI 05539/2021.</t>
  </si>
  <si>
    <t>Sustentação de Soluções de TIC do Portfólio. Ex: Pje, BNMP, DATAJUD, SEI, SGRH, entre outros</t>
  </si>
  <si>
    <t>IX</t>
  </si>
  <si>
    <t>05539/2021</t>
  </si>
  <si>
    <t>Contrato n. 13/2021</t>
  </si>
  <si>
    <t>CATSER - 30001</t>
  </si>
  <si>
    <t>3.3.90.40.17</t>
  </si>
  <si>
    <t>Contrato de Nuvem atual. Contrato 34/2022</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</si>
  <si>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</si>
  <si>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10958/2022</t>
  </si>
  <si>
    <t>Contrato n. 34/2022</t>
  </si>
  <si>
    <t>CATSER - 27081</t>
  </si>
  <si>
    <t>Futuro Contrato de Nuvem. Substituto do Contrato 34/2022.</t>
  </si>
  <si>
    <t>06309/2023</t>
  </si>
  <si>
    <t>Contrato n. 12/2024</t>
  </si>
  <si>
    <t>Prestação de Serviço de sustentação do Ambiente Tecnológico do CNJ. Substituto do contrato 31/2020.</t>
  </si>
  <si>
    <t>Manter a infraestrutura tecnológica de TIC do CNJ. Responsável pelas aplicações, serviços de TIC, Bancos de Dados e infraestrutura de redes.</t>
  </si>
  <si>
    <t>07058/2021</t>
  </si>
  <si>
    <t>CATSER - 27014</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</si>
  <si>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</si>
  <si>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</si>
  <si>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02897/2019</t>
  </si>
  <si>
    <t>Contrato n. 03/2020</t>
  </si>
  <si>
    <t>CATSER - 27260</t>
  </si>
  <si>
    <t>3.3.90.40.21</t>
  </si>
  <si>
    <t>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t>
  </si>
  <si>
    <t>Suporte à Gestão e Governança. Aconselhamento e elaboração de estudos de TIC</t>
  </si>
  <si>
    <t>03480/2020</t>
  </si>
  <si>
    <t>Contrato n. 29/2020</t>
  </si>
  <si>
    <t>CATSER - 22918</t>
  </si>
  <si>
    <t>3.3.90.40.06</t>
  </si>
  <si>
    <t xml:space="preserve">Prestação do fornecimento de subscrição Elastic Cloud Enterprise Contrato 05/2020 - ASPER </t>
  </si>
  <si>
    <t>Datajud</t>
  </si>
  <si>
    <t>13700/2019</t>
  </si>
  <si>
    <t>Contrato n. 05/2020</t>
  </si>
  <si>
    <t>CATSER - 27073</t>
  </si>
  <si>
    <t>Serviços especializados "elastic cloud enterprise" - Contrato 43/2019</t>
  </si>
  <si>
    <t>O CNJ conseguirá ter maiores insumos para definições de políticas nacionais para o Judiciário</t>
  </si>
  <si>
    <t>06964/2019</t>
  </si>
  <si>
    <t>Contrato n. 43/2019</t>
  </si>
  <si>
    <t>Licenças Microsoft (Office 365, Windows e outros) - Contrato 32/2021 Substituto do Contrato 32/2021 - SEI 02875/2021</t>
  </si>
  <si>
    <t xml:space="preserve">Necessário para: manter todas as ferramentas de colaboração / manter as ferramentas de produtividade online / possibilitar a instalação do office nos computadores / Licenciar os pcs com Windows / Manter os portáteis seguros com o Security Mobile / Manter o licenciamento do servidores windows e sql server ativos / manter licenciamento de visio online / Permitir reuniões e eventos do CNJ. atender </t>
  </si>
  <si>
    <t>02875/2021</t>
  </si>
  <si>
    <t>Contrato n. 32/2021</t>
  </si>
  <si>
    <t>CATSER - 27502</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</si>
  <si>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</si>
  <si>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</si>
  <si>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</si>
  <si>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00445/2021</t>
  </si>
  <si>
    <t>Contrato n. 01/2022</t>
  </si>
  <si>
    <t>Prestação do serviço de manutenção, com suporte e atualização de versões para o Sistema Gerenciador de Banco de Dados (SGBD - Oracle) - Substituto do Contrato 01/2022</t>
  </si>
  <si>
    <t>Prestação de serviços de manutenção preventiva, corretiva e evolutiva da Sala Cofre (célula) com certificação ABNT NBR 15.247 (Grupo 1) - Substituto do Contrato 19/2018 - ACECO</t>
  </si>
  <si>
    <t>Garantir a manutenção da sala cofre e subsistemas da célula</t>
  </si>
  <si>
    <t>10172/2022</t>
  </si>
  <si>
    <t>CATSER - 20710</t>
  </si>
  <si>
    <t>3.3.90.40.16</t>
  </si>
  <si>
    <t>Outsourcing de Impressão - Substituto Contrato 14/2019</t>
  </si>
  <si>
    <t>Necessário para: realizar impressões e digitalização dos documentos do CNJ sem a necessidade de termos o custo com as impressoras e os consumíveis</t>
  </si>
  <si>
    <t>01317/2021</t>
  </si>
  <si>
    <t>Contrato n. 25/2022</t>
  </si>
  <si>
    <t>CATSER - 26867</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</si>
  <si>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</si>
  <si>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</si>
  <si>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</si>
  <si>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02474/2021</t>
  </si>
  <si>
    <t>Contrato n. 22/2022</t>
  </si>
  <si>
    <t>CATSER - 27103</t>
  </si>
  <si>
    <t>Prestação de serviços técnicos de manutenção em ativos de microinformática e execução continuada de atividades de suporte técnico - Substituto do Contrato 22/2022</t>
  </si>
  <si>
    <t>3.3.90.40.13</t>
  </si>
  <si>
    <t xml:space="preserve">Prestação dos serviços de link de comunicação para interligação das unidades descentralizadas do CNJ. - Contrato 06/2020 SERPRO </t>
  </si>
  <si>
    <t>Garantir a conectividade entre a sede (SAFS), Sala cofre (514 norte) e STF.</t>
  </si>
  <si>
    <t>00436/2020</t>
  </si>
  <si>
    <t>Contrato n. 06/2020</t>
  </si>
  <si>
    <t xml:space="preserve">Prestação dos serviços de link de comunicação para interligação das unidades descentralizadas do CNJ. - Substituto do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</si>
  <si>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</si>
  <si>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</si>
  <si>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14128/2019</t>
  </si>
  <si>
    <t>Contrato n. 47/2019</t>
  </si>
  <si>
    <t>Suporte Técnico para Solução de Telefonia VoIP</t>
  </si>
  <si>
    <t xml:space="preserve">Garantir que a solução de telefonia VOIP tenha suporte técnico apropriado para que os serviços telefônicos disponibilizados aos usuários do CNJ não sofram indisponibilidade. </t>
  </si>
  <si>
    <t>01015/2022</t>
  </si>
  <si>
    <t>Contrato n. 29/2023</t>
  </si>
  <si>
    <t>CATSER - 26980</t>
  </si>
  <si>
    <t>Serviços de manutenção preventiva, corretiva e evolutiva dos subsistemas de alimentação elétrica (UPS e Geradores) da sala cofre (grupo 2). - Substituto do Contrato 21/2018 - Power Safety</t>
  </si>
  <si>
    <t>Garantir a manutenção dos geradores e no-breaks que dão suporte a sala cofre</t>
  </si>
  <si>
    <t>CATSER - 19810</t>
  </si>
  <si>
    <t>Serviços técnicos de monitoramento, operação e controle do ambiente tecnológico do CNJ. Substituto do Contrato 31/2018</t>
  </si>
  <si>
    <t>O contrato de monitoramento, operação e controle tem por finalidade manter a disponibilidade dos serviços mantidos pelo CNJ 24x7</t>
  </si>
  <si>
    <t>02586/2023</t>
  </si>
  <si>
    <t>Contrato n. 15/2024</t>
  </si>
  <si>
    <t>Contratação de solução de rede sem fio para substituição e ampliação do atual sistema de rede do Conselho Nacional de Justiça (Solução Wireless)</t>
  </si>
  <si>
    <t>Atualizar a solução de rede sem fio do CNJ</t>
  </si>
  <si>
    <t>05913/2021</t>
  </si>
  <si>
    <t>Contrato n. 07/2023</t>
  </si>
  <si>
    <t>CATSER - 27022</t>
  </si>
  <si>
    <t>Serviços de fornecimento de créditos do Azure Monetary Commitment - Contrato 20/2022</t>
  </si>
  <si>
    <t xml:space="preserve">Prover a continuidade do serviço de atendimento ao cidadão por videoconferência denominado “balcão virtual”, a operacionalização do Company, e também atender a demanda da Corregedoria Nacional de créditos da plataforma Azure para serviços de criação de chatbot de suporte aos sistemas da Corregedoria, especialmente PJeCor.
</t>
  </si>
  <si>
    <t>08599/2021</t>
  </si>
  <si>
    <t>Contrato n. 20/2022</t>
  </si>
  <si>
    <t>Serviços de Suporte Técnico para Equipamentos de Armazenagem de Dados (Storage Huawei)</t>
  </si>
  <si>
    <t>Manter a infraestrutura do ambiente</t>
  </si>
  <si>
    <t>09620/2021</t>
  </si>
  <si>
    <t>Contrato n. 35/2022</t>
  </si>
  <si>
    <t>CATSER - 27413</t>
  </si>
  <si>
    <t>Serviços de Suporte Técnico para Equipamentos de Armazenagem de Dados (Storage Huawei) - Substituto do Contrato n. 35/2022</t>
  </si>
  <si>
    <t xml:space="preserve">Serviços de sustentação da subscrição de software online para apoio ao escritório de projetos, gerente de projetos, atividades, e geração de relatórios nativos pela solução e consultoria em implantação. - Contrato 21/2022 </t>
  </si>
  <si>
    <t>Sustentação ao Portfólio de Projetos de TIC do CNJ</t>
  </si>
  <si>
    <t>06738/2021</t>
  </si>
  <si>
    <t xml:space="preserve">Contrato n. 21/2022 </t>
  </si>
  <si>
    <t>Serviços de Suporte Appliance Backup. - Substituto do Contrato 38/2021 - JAMC Consultoria</t>
  </si>
  <si>
    <t>Serviços de suporte técnico para a fitoteca - Contrato 03/2022</t>
  </si>
  <si>
    <t>01203/2021</t>
  </si>
  <si>
    <t>Contrato n. 03/2022</t>
  </si>
  <si>
    <t>Serviços de suporte técnico para a fitoteca - Substituto do Contrato 03/2022</t>
  </si>
  <si>
    <t>Serviços de Reabastecimento dos Tanques do Gerador - Substituto do Contrato 20/2018 - DATACENTER</t>
  </si>
  <si>
    <t>Garantir o funcionamento dos geradores</t>
  </si>
  <si>
    <t>CATSER - 2356</t>
  </si>
  <si>
    <t>Serviços de links de internet com serviço de proteção a DDOS ( Link 1, redundante ao link 2) - Contrato 27/2020 - ConnectX -</t>
  </si>
  <si>
    <t>Manter o acesso à internet</t>
  </si>
  <si>
    <t>10681/2020</t>
  </si>
  <si>
    <t>Contrato n. 27/2020</t>
  </si>
  <si>
    <t>CATSER - 26174</t>
  </si>
  <si>
    <t>Serviços de links de internet com serviço de proteção a DDOS (Link 2, redundante ao link 1) - Contrato 28/2020 - RD Telecom</t>
  </si>
  <si>
    <t>10683/2020</t>
  </si>
  <si>
    <t>Contrato n. 28/2020</t>
  </si>
  <si>
    <t>Serviços de Manutenção do Parque de Computadores Servidores do CNJ (Dell e HP) - Substituto do Contrato 31/2021</t>
  </si>
  <si>
    <t>Soluções de TIC do Portfólio de TIC, exceto os sistemas hospedados na nuvem</t>
  </si>
  <si>
    <t>CATSER - 27359</t>
  </si>
  <si>
    <t>4.4.90.52.35</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</si>
  <si>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</si>
  <si>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</si>
  <si>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CATSER - 27057</t>
  </si>
  <si>
    <t>Sistema Informatizado de Gestão de Pessoas</t>
  </si>
  <si>
    <t xml:space="preserve">Risco no processamento da Folha de Pagamento do CNJ. SEI n. 02820/2022. Para gerenciar os eventos de pessoal e gerar a Folha de Pagamento, o Conselho Nacional de Justiça (CNJ) conta hoje com o Sistema de Gestão de Recursos Humanos – SGRH, desenvolvido há mais de vinte anos, em uma estrutura já considerada ultrapassada para os padrões atuais, o que vem dificultando a manutenção e a evolução de suas funcionalidades. </t>
  </si>
  <si>
    <t>02820/2022</t>
  </si>
  <si>
    <t>CATSER - 27006</t>
  </si>
  <si>
    <t>TED 08/2020 (STF e CNJ) - Utilização de uma área equivalente a 11,8 metros quadrados do espaço total da sala cofre principal do STF</t>
  </si>
  <si>
    <t>Manter contingência da solução de backup utilizada pelo CNJ</t>
  </si>
  <si>
    <t>10014/2020</t>
  </si>
  <si>
    <t>TED 08/2020</t>
  </si>
  <si>
    <t>3.3.90.40.10</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</si>
  <si>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</si>
  <si>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</si>
  <si>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</si>
  <si>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Contrato n. 35/2023</t>
  </si>
  <si>
    <t>Subscrição de licenças de uso de softwares Adobe com atualização na modalidade ETLA (36 meses). Substituto do Contrato 34/2021 – SEI 01002/2021</t>
  </si>
  <si>
    <t>Subscrição de licenças de uso de softwares Adobe com atualização na modalidade ETLA , pelo período de 36 meses. Atendimento das demandas da SCE e SPR, conforme formulário “Levantamento de Demandas das Áreas de Negócio para a elaboração da Proposta Orçamentária de TIC – 2024”, Processo SEI 02505/2023, para aquisição de licenças Adobe Acrobat.</t>
  </si>
  <si>
    <t>03141/2024</t>
  </si>
  <si>
    <t>Licença de solução de desenhos de CAD (computer aided design). AEC Collection (AUTOCAD e REVIT) (36 meses). Substituto do Contrato 21/2021 – SEI 01789/2020</t>
  </si>
  <si>
    <t>09399/2023</t>
  </si>
  <si>
    <t>Solução de Gestão de Processos de Negócio (BPMS - Business Process Management Software/Suite)</t>
  </si>
  <si>
    <t>Implantação de ferramenta integrada de gestão de processos. A solução não visa unicamente a utilização da ferramenta na SEGPP, visto que o objetivo é a adoção de uma ferramenta integrada para gestão dos processos de TIC do DTI.</t>
  </si>
  <si>
    <t>Licenças Microsoft para as áreas negociais</t>
  </si>
  <si>
    <t>Atendimento das demandas do ECP, DMF, DPJ, ECP e COAD/SAU, conforme formulário “Levantamento de Demandas das Áreas de Negócio para a elaboração da Proposta Orçamentária de TIC – 2024”, Processo SEI 02505/2023, para aquisição e manutenção de licenças Microsoft Project, Power BI, Power APPs, Power Automate.</t>
  </si>
  <si>
    <t>4.4.90.52.41</t>
  </si>
  <si>
    <t xml:space="preserve">Aquisição de computadores de Alto desempenho </t>
  </si>
  <si>
    <t>Atendimento das demandas da SCS, conforme formulário “Levantamento de Demandas das Áreas de Negócio para a elaboração da Proposta Orçamentária de TIC – 2024”, Processo SEI 02505/2023, para aquisição de 16 computadores de alto desempenho para uso dos designers, redatores publicitários e fotógrafos.</t>
  </si>
  <si>
    <t>Transferido para outras ações orçamentárias</t>
  </si>
  <si>
    <t>SEG0</t>
  </si>
  <si>
    <t xml:space="preserve">Serviços Gerenciados de Segurança da Informação (MSS) - Substituto do Contrato 08/2021 - ISH </t>
  </si>
  <si>
    <t>Manter a segurança dos recursos de TIC</t>
  </si>
  <si>
    <t>CATSER - 27340</t>
  </si>
  <si>
    <t>Serviços e soluções para adequação do CNJ à Lei 13.709/2018, Lei Geral de Proteção de Dados (LGPD) - 02094/2021</t>
  </si>
  <si>
    <t>Manter a conformidade com a LGPD</t>
  </si>
  <si>
    <t>02094/2021</t>
  </si>
  <si>
    <t>Contrato n. 27/2022</t>
  </si>
  <si>
    <t>Serviços e soluções para adequação do CNJ à Lei 13.709/2018, Lei Geral de Proteção de Dados (LGPD) - Substituto do Contrato 27/2022 - SEI 02094/2021</t>
  </si>
  <si>
    <t>Serviços de Apoio Técnico da Solução GRC ( Governança Riscos e Compliance) - Contrato 10/2022</t>
  </si>
  <si>
    <t>Manter a segurança das aplicações e ativos que compõem o Portfólio de TIC. Operacionalizar a Gestão de Riscos e a Gestão da Continuidade de Serviços Essenciais de TIC.</t>
  </si>
  <si>
    <t>01619/2021</t>
  </si>
  <si>
    <t>Contrato n. 10/2022</t>
  </si>
  <si>
    <t>Serviços de Apoio Técnico da Solução GRC ( Governança Riscos e Compliance) - Substituto do Contrato 10/2022</t>
  </si>
  <si>
    <t>Serviços de Provimento de solução de segurança de inteligência cibernética - Contrato 38/2019 - ZERUM</t>
  </si>
  <si>
    <t>Manter a segurança aos recursos de TIC</t>
  </si>
  <si>
    <t>00414/2018</t>
  </si>
  <si>
    <t>Contrato n. 38/2019</t>
  </si>
  <si>
    <t>Serviços de Provimento de solução de segurança de inteligência cibernética - Substituto do Contrato 38/2019 - ZERUM</t>
  </si>
  <si>
    <t>Solução de análise de vulnerabilidades do Conselho Nacional de Justiça (CNJ) - Substituto do Contrato 26/2021</t>
  </si>
  <si>
    <t>Manter a segurança das aplicações que compõem o Portfólio de TIC</t>
  </si>
  <si>
    <t>Solução de Segurança de Perímetro de Rede (Serviço de Suporte Técnico on site/remoto para toda a solução Fortinet e seus componentes.)</t>
  </si>
  <si>
    <t>03987/2022</t>
  </si>
  <si>
    <t>Contrato n. 01/2023</t>
  </si>
  <si>
    <t>Serviços de Garantia Técnica e Treinamento (WAF) - de solução de firewall de aplicação Web (WAF). Contrato 01982/2021</t>
  </si>
  <si>
    <t>01982/2021</t>
  </si>
  <si>
    <t>CATSER - 27740</t>
  </si>
  <si>
    <t>3.3.90.40.23</t>
  </si>
  <si>
    <t>Serviços de emissão de certificados digitais padrão ICP-Brasil, incluindo visitas para sua emissão, bem como o fornecimento de dispositivos tokens USB para armazenamento. - Substituto do Contrato 30/2020 - Soluti</t>
  </si>
  <si>
    <t>Possibilitar acesso aos serviços que exigem o certificado digital como meio de acesso</t>
  </si>
  <si>
    <t>09278/2023</t>
  </si>
  <si>
    <t>Contrato n. 14/2024</t>
  </si>
  <si>
    <t>CATSER - 27227</t>
  </si>
  <si>
    <t>Expansão da solução de Inteligência Cibernética</t>
  </si>
  <si>
    <t>Propiciar expansão da ferramenta de busca parametrizada de dados e informações em todo o ambiente institucional do CNJ.</t>
  </si>
  <si>
    <t>CATSER - 27324</t>
  </si>
  <si>
    <t>3.3.90.40.22</t>
  </si>
  <si>
    <t>4.4.90.40.06</t>
  </si>
  <si>
    <t>Aquisição de Solução de Firewall de Aplicação WEB (WAF) - 01982/2021</t>
  </si>
  <si>
    <t>Contratação de solução/serviço de gestão de acesso privilegiado (PAM)</t>
  </si>
  <si>
    <t>Proteção de credenciais privilegiadas</t>
  </si>
  <si>
    <t>Contratação de solução/serviço de gestão de vulnerabilidades de containers</t>
  </si>
  <si>
    <t>Falta de gestão de vulnerabilidades de infraestrutura de containers</t>
  </si>
  <si>
    <t>Contratação de licenças E5 Security da Microsoft 365</t>
  </si>
  <si>
    <t>Necessidade de inclusão de ferramentas avançadas de segurança para ambiente Windows e Office 365</t>
  </si>
  <si>
    <t>0006</t>
  </si>
  <si>
    <t>DPJ</t>
  </si>
  <si>
    <t xml:space="preserve">Assinatura de bases de informação bibliográfica, que disponibilizam acesso digital a produtos informacionais, tais como livros, periódicos, jurisprudência, legislação, doutrina, etc., na área do Direito e outras áreas correlatas à atuação do Conselho Nacional de Justiça. Visa suprir as necessidades de informação dos Conselheiros, Magistrados e Servidores do CNJ. </t>
  </si>
  <si>
    <t>II</t>
  </si>
  <si>
    <t>02601/2024</t>
  </si>
  <si>
    <t>CATSER - 23108</t>
  </si>
  <si>
    <t>3.3.90.39.63</t>
  </si>
  <si>
    <t>Digital Object Identifier - DOI</t>
  </si>
  <si>
    <t>A atribuição de código DOI (Digital Object Identifier) aos artigos da Revista do CNJ garante a preservação digital do conhecimento publicado no períodico, contribui para maior visibilidade dos artigos, e auxilia o processo de contagem de citações (requisito avaliado pela CAPES para classificação no Qualis).</t>
  </si>
  <si>
    <t>III</t>
  </si>
  <si>
    <t>00121/2024</t>
  </si>
  <si>
    <t>CATSER - 19275</t>
  </si>
  <si>
    <t>3.3.90.39.51</t>
  </si>
  <si>
    <t>6ª Edição da Série Justiça Pesquisa</t>
  </si>
  <si>
    <t>Trata-se de programa contínuo, realizado desde 2012, que consiste na contratação de pesquisas que subsidiem a implementação e avaliação de políticas judiciárias, conforme art. 5º da Lei 11. 364, de 26 de outubro de 2006</t>
  </si>
  <si>
    <t>01179/2023</t>
  </si>
  <si>
    <t>Contratos n. 23/2023 ; 24/2023 ; 25/2023 ; 26/2023 ; 27/2023 ; 28/2023</t>
  </si>
  <si>
    <t>CATSER - 15342</t>
  </si>
  <si>
    <t>3.3.90.39.05</t>
  </si>
  <si>
    <t>Serviços de tradução</t>
  </si>
  <si>
    <t>Serivços de tradução de materiais produzidos e publicados pelo DPJ, além de tradução de normativas do CNJ que afetem as atividades do DPJ</t>
  </si>
  <si>
    <t>05728/2023</t>
  </si>
  <si>
    <t>Contrato 10/2024</t>
  </si>
  <si>
    <t>3.3.90.18.01</t>
  </si>
  <si>
    <t>Parceria institucional com IPEA</t>
  </si>
  <si>
    <t>Trata-se de atividade que consiste na realização de parcerias institucionais para a consecução de pesquisas que subsidiem a implementação e avaliação de políticas judiciárias, conforme art. 5º da Lei 11. 364, de 26 de outubro de 2006</t>
  </si>
  <si>
    <t>09999/2021</t>
  </si>
  <si>
    <t>TED 03/2022</t>
  </si>
  <si>
    <t>0007</t>
  </si>
  <si>
    <t>SGP</t>
  </si>
  <si>
    <t>Realização de Eventos de Capacitação de Servidores (Internos e Externos)</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</si>
  <si>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Para 2024 estamos estimando um custo médio de R$ 754,93 por servidor capacitado.</t>
  </si>
  <si>
    <t>Programa de Desenvolvimento de Líderes</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</si>
  <si>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118 líderes e a meta de capacitar pelo menos 55% dos gestores em pelo menos 15 horas de participação nos eventos que compôem o Programa de Desenvolvimento de Líderes, projeta-se a necessidade de capacitar 65 gestores.</t>
  </si>
  <si>
    <t>0008</t>
  </si>
  <si>
    <t>CEAJUD</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</si>
  <si>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</si>
  <si>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</si>
  <si>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I</t>
  </si>
  <si>
    <t>CATSER - 19321</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</si>
  <si>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</si>
  <si>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</si>
  <si>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e ANSPJ - </t>
  </si>
  <si>
    <t>Com o retorno das atividades presenciais,
novos cursos presenciais de mediação, adminissibilidade recursal, formação de entrevistadores forenses, cursos sobre o marco legal devem retornar à agenda do CEAJUD. Além disso foi criada a Academia Nacional de Segurança do Poder Judiciário que está compartilhando os recursos orçamentários do CEAJUD.</t>
  </si>
  <si>
    <t>000A</t>
  </si>
  <si>
    <t>SCS</t>
  </si>
  <si>
    <t xml:space="preserve">A prestação de serviço especializado em comunicação social </t>
  </si>
  <si>
    <t>04788/2021</t>
  </si>
  <si>
    <t>Contrato n. 07/2022</t>
  </si>
  <si>
    <t>Serviços de manutenção preventiva e corretiva de equipamentos de áudio e vídeo.</t>
  </si>
  <si>
    <t>3.3.90.39.49</t>
  </si>
  <si>
    <t>Prestação de serviço especializado em coleta de notícias de interesse do Conselho Nacional de Justiça</t>
  </si>
  <si>
    <t>08552/2019</t>
  </si>
  <si>
    <t>Contrato n. 12/2020</t>
  </si>
  <si>
    <t>CATSER - 10129</t>
  </si>
  <si>
    <t>Banco de imagens, por meio digital (internet) (SEI 09534/2022)</t>
  </si>
  <si>
    <t>O serviço de Banco de Imagens é extremamente importante para a produção de conteúdo interno e externo</t>
  </si>
  <si>
    <t>XV</t>
  </si>
  <si>
    <t>09534/2022</t>
  </si>
  <si>
    <t>Contrato n. 32/2023</t>
  </si>
  <si>
    <t>CATSER - 22640</t>
  </si>
  <si>
    <t xml:space="preserve">Material  gráfico 1 </t>
  </si>
  <si>
    <t>Impressão de folhetos, banners, folders e outros materiais de grande volume em papel.</t>
  </si>
  <si>
    <t>01426/2024</t>
  </si>
  <si>
    <t>CATSER - 21504</t>
  </si>
  <si>
    <t xml:space="preserve">Material  gráfico 2 </t>
  </si>
  <si>
    <t>09541/2022</t>
  </si>
  <si>
    <t>ARP 05/2023</t>
  </si>
  <si>
    <t>Prestação de serviços de impressão em vinil para eventos. Necessário para a maior parte dos eventos para fins de divulgação e sinalização</t>
  </si>
  <si>
    <t>CATSER - 8306</t>
  </si>
  <si>
    <t>Material Vinil 2</t>
  </si>
  <si>
    <t>09542/2022</t>
  </si>
  <si>
    <t>ARP n. 04/2023</t>
  </si>
  <si>
    <t>Material Vinil 3</t>
  </si>
  <si>
    <t>09517/2023</t>
  </si>
  <si>
    <t>Serviço de assinatura de revistas e jornais nacionais de forma on line com o objetivo de receber notícias dos cenários nacional e internaciona</t>
  </si>
  <si>
    <t>01828/2024</t>
  </si>
  <si>
    <t>Produção de programas busca disseminar a informação sobre matérias que ocorrem no CNJ, bem como de interesse o Poder Judicário</t>
  </si>
  <si>
    <t>10149/2021 ; 04231/2018 ; 05055/2019</t>
  </si>
  <si>
    <t>TED 03/2019</t>
  </si>
  <si>
    <t>Monitoramento de redes sociais - (SEI 08820/2021)</t>
  </si>
  <si>
    <t xml:space="preserve">Gerenciar os canais oficiais do CNJ nas redes socias, conhecer melhor os usuários e definir estrateégias para melhora do alcance das publicações. </t>
  </si>
  <si>
    <t>08820/2021</t>
  </si>
  <si>
    <t>Contrato n. 28/2022</t>
  </si>
  <si>
    <t>CATSER - 22870</t>
  </si>
  <si>
    <t>Templates ( SEI 10022/2023 - 09548/2022)</t>
  </si>
  <si>
    <t>Gerenciar o conteúdo de apresentação viusal para vídeos</t>
  </si>
  <si>
    <t>03247/2024</t>
  </si>
  <si>
    <t>CATSER - 16535</t>
  </si>
  <si>
    <t>Flirkr (SEI 10018/2023 - 09550/2022)</t>
  </si>
  <si>
    <t>Ferramenta assinatura anual de serviço de armazenamento de imagens do CNJ</t>
  </si>
  <si>
    <t>Flirkr (SEI 10019/2023 - 09553/2022)</t>
  </si>
  <si>
    <t>Newsletter (SEI 10020/2023 - 09556/2022)</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</si>
  <si>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</si>
  <si>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10020/2023</t>
  </si>
  <si>
    <t>Lnk.Bio Instagram</t>
  </si>
  <si>
    <t>ferramento de integração de link no Instagram</t>
  </si>
  <si>
    <t>09719/2023</t>
  </si>
  <si>
    <t>CATSER - 24988</t>
  </si>
  <si>
    <t>Mailing 1</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</si>
  <si>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</si>
  <si>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</si>
  <si>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20/01/2024</t>
  </si>
  <si>
    <t>Mailing 2</t>
  </si>
  <si>
    <t>10023/2023</t>
  </si>
  <si>
    <t>Contrato n. 01/2024</t>
  </si>
  <si>
    <t>20/01/2025</t>
  </si>
  <si>
    <t>Libras ( SEI 01959/2022 - 09561/2022)</t>
  </si>
  <si>
    <t>Contratação da ferramenta de tradução de libras e voz para o Portal CNJ.</t>
  </si>
  <si>
    <t>09561/2022</t>
  </si>
  <si>
    <t>Contrato n. 17/2023</t>
  </si>
  <si>
    <t>CATSER - 27928</t>
  </si>
  <si>
    <t>TV por assinatura 1</t>
  </si>
  <si>
    <t xml:space="preserve">Contratação de empresa especializada emm prestação de serviço  prestação de serviços de TV por assinatura para colher informações para realização de matérias judiciárias.  </t>
  </si>
  <si>
    <t>09563/2022</t>
  </si>
  <si>
    <t>CATSER - 16209</t>
  </si>
  <si>
    <t>TV por assinatura 2</t>
  </si>
  <si>
    <t>13815/2023</t>
  </si>
  <si>
    <t>Pllug in elementor (SEI 10021/2023 - 04079/2023)</t>
  </si>
  <si>
    <t xml:space="preserve">Contratação Contratação de plugin Elementor é um plugin para criação de sites e páginas do WordPress. . </t>
  </si>
  <si>
    <t>CATSER - 26077</t>
  </si>
  <si>
    <t>CJF ressarcimento despesas material gráfico e vinil (SEI 04344/2015) SEI 04372/2021</t>
  </si>
  <si>
    <t>desenvolvimento de ações com vistas à realização de serviços gráficos de interesse institucional do CNJ</t>
  </si>
  <si>
    <t>04372/2021</t>
  </si>
  <si>
    <t>TED 03/2021</t>
  </si>
  <si>
    <t>4.4.90.52.33</t>
  </si>
  <si>
    <t>Equipamentos fotográficos, de audiovisual,  desing gráfico e imprensa</t>
  </si>
  <si>
    <t>Apoiar o núcleo de reportagem fotográfica da SCS.</t>
  </si>
  <si>
    <t>Equipamento maquina encardenadora</t>
  </si>
  <si>
    <t>11220/2023</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</si>
  <si>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</si>
  <si>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</si>
  <si>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</si>
  <si>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Contrato n. 17/2024</t>
  </si>
  <si>
    <t>CATSER - 26972</t>
  </si>
  <si>
    <t>4.4.90.40.05</t>
  </si>
  <si>
    <t>Contratação de licenças NetBackup, incluíndo garantia do software em sua última versão, por 5 (cinco) anos.</t>
  </si>
  <si>
    <t>Por meio do contrato n. 38/2021 o CNJ adquiriu garantia do licenciamento do software Netbackup por 24 meses. Após o encerramento deste prazo (em dezembro de 2023), será necessário realizar nova contratação para manutenção da utilização do software.</t>
  </si>
  <si>
    <t>01931/2023</t>
  </si>
  <si>
    <t>Contrato n. 07/2024</t>
  </si>
  <si>
    <t>Confecção de brasões da República em metal para utilização em púlpitos e mesa do CNJ</t>
  </si>
  <si>
    <t>atendimento da Lei n. 5.700, de 1.º de setembro de 1971, que dispõe sobre a forma e a apresentação dos Símbolos Nacionais</t>
  </si>
  <si>
    <t>IV</t>
  </si>
  <si>
    <t>13436/2023</t>
  </si>
  <si>
    <t>3.3.90.39.41</t>
  </si>
  <si>
    <t>Fornecimento de refeições (almoço) com acompanhamento de bebidas não alcoólicas.</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</si>
  <si>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</si>
  <si>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13865/2023</t>
  </si>
  <si>
    <t>3.3.90.30.31</t>
  </si>
  <si>
    <t>Aquisição de plantas ornamentais naturais com cachepôs</t>
  </si>
  <si>
    <t xml:space="preserve">A aquisição do objeto em questão justifica-se pela necessidade de composição de ambientes para o uso de autoridades deste Conselho, em especial a Presidência, os quais são utilizados ainda para recepção de autoridades externas. </t>
  </si>
  <si>
    <t>11730/2023</t>
  </si>
  <si>
    <t>NE 219/2024</t>
  </si>
  <si>
    <t>0004</t>
  </si>
  <si>
    <t>3.3.90.39.00</t>
  </si>
  <si>
    <t>TED 02/2020 - UFPE = Projeto Laboratório de Mineração de Processos no Judiciário</t>
  </si>
  <si>
    <t>Fomentar a Transformação Digital</t>
  </si>
  <si>
    <t>01764/2020</t>
  </si>
  <si>
    <t>3.3.90.30.25</t>
  </si>
  <si>
    <t>Aquisição de 114 refis, por meio de Dispensa de Licitação, para os filtros Soft Everest Plus instalados no Conselho Nacional de Justiça.</t>
  </si>
  <si>
    <t>Segundo o fabricante Soft, a vida útil do elemento filtrante é de 4000 litros, ou 200 garrafões de 20 litros, ou pelo desgaste do tempo, que é em torno de 9 a 12 meses, mesmo sem nenhuma alteração nos aspectos físicos e químicos da água.</t>
  </si>
  <si>
    <t>12186/2023</t>
  </si>
  <si>
    <t>NE 17/2024</t>
  </si>
  <si>
    <t>Serviços de Manutenção do Parque de Computadores Servidores do CNJ (Dell e HP) - Contrato 31/2021</t>
  </si>
  <si>
    <t>03778/2021</t>
  </si>
  <si>
    <t>Contrato n. 31/2021</t>
  </si>
  <si>
    <t>Serviços de Suporte Appliance Backup. Contrato 38/2021 - JAMC Consultoria</t>
  </si>
  <si>
    <t>03851/2021</t>
  </si>
  <si>
    <t>Contrato n. 38/2021</t>
  </si>
  <si>
    <t>Serviços de Sustentação de Recuperação dos dados contidos no Cadastros de Pessoa Física (CPF) e Pessoa Jurídica(CNPJ), para fornecimento de informações ao PJe e outros sistemas do Conselho Nacional de Justiça - Contrato 06/2022</t>
  </si>
  <si>
    <t>Sustenta aplicações que necessitam dos dados da Receita Federal</t>
  </si>
  <si>
    <t>03235/2021</t>
  </si>
  <si>
    <t>Contrato n. 06/2022</t>
  </si>
  <si>
    <t xml:space="preserve">Serviços Gerenciados de Segurança da Informação (MSS) - Contrato 08/2021 - ISH </t>
  </si>
  <si>
    <t>00131/2020</t>
  </si>
  <si>
    <t>Contrato n. 08/2021</t>
  </si>
  <si>
    <t>Fornecimento de coquetel volante e coffee break</t>
  </si>
  <si>
    <t>A presente contratação se faz necessária, haja vista os eventos realizados no CNJ, tais como solenidades de posses, reuniões administrativas, sessões plenárias, seminários, congressos, encontros e demais eventos promovidos pelo CNJ</t>
  </si>
  <si>
    <t>11166/2023</t>
  </si>
  <si>
    <t>Fornecimento de gêneros alimentícios, serviço de coquetel e serviço de coffee break</t>
  </si>
  <si>
    <t>04784/2024</t>
  </si>
  <si>
    <t>Aquisição de computadores Mac Mini para edições audiovisuais</t>
  </si>
  <si>
    <t>O setor de áudio e vídeo tem realizado a produção de vários vídeos institucionais, com animações gráficas e manipulação de vetores. A parte da renderização é de crucial importância pois determina o tempo em que os produtos devem ser entregues. Paralelo a isto, está o desempenho dos computadores durante o processo de edição ao se utilizar programas como o Adobe After Effects, Premiere e Illustrator. Diversos artigos de revistas especializadas demonstram que os chips M2 (exclusivos apple) são superiores aos chips mais utilizados como intel. Portanto, para a excelência, qualidade e rapidez na entrega dos produtos, entendemos que a aquisição de computadores apple é a melhor solução.</t>
  </si>
  <si>
    <t>08575/2023</t>
  </si>
  <si>
    <t>NE 93/2024</t>
  </si>
  <si>
    <t>Aquisição de chapas em MDF</t>
  </si>
  <si>
    <t>00610/2024</t>
  </si>
  <si>
    <t>NE 275/2024</t>
  </si>
  <si>
    <t>3.3.90.30.50</t>
  </si>
  <si>
    <t>Aquisição de Bandeiras, Corda e Mosquetões para a sede do CNJ - BANDEIRAS</t>
  </si>
  <si>
    <t>02293/2023</t>
  </si>
  <si>
    <t>Aquisição de webcams para os usuários do Conselho Nacional Justiça</t>
  </si>
  <si>
    <t xml:space="preserve">Viabilizando a realização de sessões telepresenciais, audiências com advogados, reuniões de trabalho e atendimento aos Gabinetes dos Senhores Conselheiros, </t>
  </si>
  <si>
    <t>13916/2023</t>
  </si>
  <si>
    <t>Base de acesso a normas técnicas</t>
  </si>
  <si>
    <t>Assinatura de base de acesso a Normas Técnicas (ABNT NBR) e ISO.</t>
  </si>
  <si>
    <t>00831/2024</t>
  </si>
  <si>
    <t>7ª Edição da Série Justiça Pesquisa (20% de 3 pesquisas)</t>
  </si>
  <si>
    <t>06496/2024</t>
  </si>
  <si>
    <t>4.4.90.52.44</t>
  </si>
  <si>
    <t>Confecção e emolduramento de quadros contendo impressão fine-art de fotografias</t>
  </si>
  <si>
    <t>A aquisição do objeto em questão justifica-se em razão das adequações realizadas nos edifícios sob responsabilidade do Conselho Nacional de Justiça e da necessidade de composição dos leiautes projetados para os gabinetes e demais ambientes internos deste CNJ. Cabe citar que tal demanda por quadros decorativos é recorrente, principalmente por titulares dos gabinetes ou seus assessores. Ainda, pelo fato de serem quadros com fotografias fornecidas pela SCS, soma-se a possibilidade de dar visibilidade do papel institucional do Conselho.</t>
  </si>
  <si>
    <t>01982/2024</t>
  </si>
  <si>
    <t>NE 264/2024</t>
  </si>
  <si>
    <t>CATSER - 5452</t>
  </si>
  <si>
    <t>Registro de preços de televisores e suportes para tais aparelhos</t>
  </si>
  <si>
    <t>02210/2024</t>
  </si>
  <si>
    <t>Aquisição de garrafas térmicas, jarras de vidro com tampa, porta-copos de silicone e jarros de inox com tampa, por meio de Dispensa de Licitação, a fim de atender as demandas das reuniões e sessão plenária do Conselho Nacional de Justiça.</t>
  </si>
  <si>
    <t>A aquisição visa atender o público interno e visitantes, com atenção especial para as sessão plenárias e reuniões realizadas pelas autoridades do Conselho. Após a extinção uso de garrafas com água envasada, com gás e sem gás de 500 ml nas dependências do Conselho, conforme Despacho SG 1686381, a demanda  de garrafas e jarros aumentou. Além disso, com a retirada das garrafinhas, o consumo de guardanapos aumentou para evitar a aglomeração de água na mesa pelos copos de vidro, tornando necessário a aquisição de porta-copos de silicone.</t>
  </si>
  <si>
    <t>12762/2023</t>
  </si>
  <si>
    <t>CATMAT - CLASSE 8125</t>
  </si>
  <si>
    <t>Contratação de empresa especializada na prestação de serviços de análise da qualidade da água</t>
  </si>
  <si>
    <t>A Portaria nº 2.914 de 12 de dezembro de 2011 do Ministério da Saúde dispõe sobre os procedimentos de controle e de vigilância da qualidade da água para o consumo humano e seu padrão de potabilidade. Para análise da qualidade da agua é realizado um exame bacteriológico, onde são analisados os coliformes termotolerantes e as bactérias heterotróficas além da análise físico-química da água que avalia elementos tais como: aspecto, alcalinidade total, gosto, cloretos, PH, cloro residual livre, cor, turbidez, fluoretos, odor, amônia, sulfato.</t>
  </si>
  <si>
    <t>02514/2024</t>
  </si>
  <si>
    <t>CATSER - 20737</t>
  </si>
  <si>
    <t>Renovação de subscrição de licenças do software CISCO WEBEX para a realização de videoconferências via Interne</t>
  </si>
  <si>
    <t>a realização, de maneira virtual, as sessões plenárias, audiências e eventos institucionais; o uso de ferramentas administrativas para o gerenciamento de eventos virtuais;
a realização de eventos virtuais com cerca de 1000 usuários, sem perda de eficiência.</t>
  </si>
  <si>
    <t>03070/2024</t>
  </si>
  <si>
    <t>n/d</t>
  </si>
  <si>
    <t>CATSER - 18112</t>
  </si>
  <si>
    <t>Renovação da garantia técnica e Expansão da solução de hiperconvergência do CNJ.</t>
  </si>
  <si>
    <t>Existe risco de descontinuidade da garantia técnica dos equipamentos adquiridos nos Contratos n. 44/2019 e 45/2019 caso a nova contratação não tenha sido concluída até dia 24 de dezembro de 2024, fim da vigência da garantia técnica dos equipamentos adquiridos.
 A expansão deve contemplar a aquisição de todo o hardware necessário, módulos de infraestrutura computacional hiperconvergente e equipamentos de redes e cabeamento para instalação, e software para licenciamento das soluções adquiridas.</t>
  </si>
  <si>
    <t>02501/2024</t>
  </si>
  <si>
    <t>Contratação de empresa especializada na prestação de serviço de internet móvel, de forma continuada, nas modalidades Local e Longa Distância Nacional (LDN), com roaming, com o fornecimento de modens de 04 (quatro) portas gigabit (10/100/1000), 4G LTE Wifi Router com taxa de 300 Mbps e respectivos chips SIMCard.</t>
  </si>
  <si>
    <t>É necessidade do CNJ a disponibilização, para usuários deste Conselho em eventos internos, de internet sem fio em ambientes sem outras formas de acesso.</t>
  </si>
  <si>
    <t>03081/2024</t>
  </si>
  <si>
    <t>Aquisição de um Kit com o Compressor e Calibrador de Pneus.</t>
  </si>
  <si>
    <t>Com a frota com 41 veículos no Órgão é necessário a aquisição do calibrador de pneus para agilizar e controlar melhor a calibragem dos pneus e manter a segurança veicular em dia, além de que as viaturas menos utilizadas com o passar do tempo os pneus esvaziam. Importante ressaltar que, além da manutenção da calibragem dos veículos deste Conselho, o equipamento ficará disponível para uso de todos os servidores e colaboradores do Órgão.</t>
  </si>
  <si>
    <t>03411/2024</t>
  </si>
  <si>
    <t>Aquisição de 12 (doze) veículos modelo sedan e e 1 (um) veículo modelo van/minibus.</t>
  </si>
  <si>
    <t>O CNJ teve um aumento considerável no número de magistrado em seu quadro funcional. Nesse sentido, nos dias de Sessão ou eventos está sendo comum a formação  de filas de magistrados para aguardar os retorno dos veículos ou até mesmo a utilização de veículos administrativos. Além disso, a frota do CNJ está ficando ultrapassada, com veículos que partem do ano de fabricação a partir do ano de 2008 até o ano de  2019,  necessitando cada vez mais de manutenção o que eleva e muito os gastos públicos. Desta forma, estimamos que a aquisição de 12 (doze) veículos modelo sedan e 1 (um) veículo modelo van/minibus para atender bem às demandas atuais e futuras.</t>
  </si>
  <si>
    <t>05057/2024</t>
  </si>
  <si>
    <t>Fornecimento e instalação de persianas para ambos os edifícios do CNJ</t>
  </si>
  <si>
    <t>A contratação justifica-se pela necessidade de substituição de algumas persianas que se encontram danificadas em decorrência da deterioração natural pelo uso, no edifício do CNJ, na SEPN 514, além de persianas que estão faltando em alguns ambientes do Ed. Sede. Cabe destacar que algumas destas peças encontram-se dispostas em locais de uso comum, como o refeitório (no edifício da 514) e em halls de elevadores (no Ed. Sede), sendo importante, portanto, sua substituição, a fim de contribuir para a preservação da imagem deste Conselho, especialmente perante o público externo. Ademais, as outras peças encontram-se em ambientes internos de trabalho, e irão proporcionar maior conforto e bem estar aos seus usuários.</t>
  </si>
  <si>
    <t>04394/2024</t>
  </si>
  <si>
    <t>CATSER - 25321</t>
  </si>
  <si>
    <t>Aquisição de microcomputadores para o Conselho Nacional de Justiça</t>
  </si>
  <si>
    <t>Necessidade de disponibilização de computadores desktops mais modernos, principalmente considerando que as atividades desenvolvidas neste conselho possuem forte dependência tecnológica. Assim, a presente proposta de aquisição demonstra-se importante para a melhoria da mobilidade e manutenção da continuidade dos trabalhos executados pelos usuários do CNJ, impactando positivamente nos resultados a serem alcançados.</t>
  </si>
  <si>
    <t>13314/2023</t>
  </si>
  <si>
    <t>Renovação da garantia técnica, expansão e melhoria da rede de usuários do CNJ</t>
  </si>
  <si>
    <t>risco de descontinuidade da garantia técnica dos equipamentos adquiridos no Contrato n. 50/2019 caso a nova contratação não tenha sido concluída até dezembro de 2024, fim da vigência da garantia técnica dos equipamentos adquiridos.</t>
  </si>
  <si>
    <t>03380/2024</t>
  </si>
  <si>
    <t>Contratação de subscrição de licenças M365 Copilot Sub Add-on</t>
  </si>
  <si>
    <t xml:space="preserve"> a necessidade de economizar tempo na criação de documentos, planilhas e e-mails, permitindo que se concentrem em tarefas mais estratégicas. Com o auxílio de IA nas atividades laborais relacionadas com as ferramentas da Microsoft, a qualidade dos documentos melhora e os erros são reduzidos, além da curva de aprendizado ser reduzida. Esses benefícios contribuem para a otimização dos processos internos e a maximização da produtividade no CNJ.</t>
  </si>
  <si>
    <t>05724/2024</t>
  </si>
  <si>
    <t>CATSER - 27472</t>
  </si>
  <si>
    <t>TED - Programa de berçário</t>
  </si>
  <si>
    <t>09283/2022</t>
  </si>
  <si>
    <t>Saída de recursos</t>
  </si>
  <si>
    <t>Informações acrescentadas ou alteradas</t>
  </si>
  <si>
    <t>Entrada de recursos</t>
  </si>
  <si>
    <t>OUTRAS AÇÕES DISCRICIONÁRIAS 2024</t>
  </si>
  <si>
    <t>3.3.90.47.22</t>
  </si>
  <si>
    <t>Taxa de iluminação pública</t>
  </si>
  <si>
    <t>Encargo vinculado ao fornecimento de energia elétrica</t>
  </si>
  <si>
    <t xml:space="preserve">040104 - SEEMP </t>
  </si>
  <si>
    <t>3.3.90.47.10</t>
  </si>
  <si>
    <t>Licenciamento anual</t>
  </si>
  <si>
    <t xml:space="preserve">040117 - SETRA </t>
  </si>
  <si>
    <t>Renovação da concessão da autorização de uso de placas especiais</t>
  </si>
  <si>
    <t>SOF a designar</t>
  </si>
  <si>
    <t>Pagamento IPTU sede CNJ</t>
  </si>
  <si>
    <t>Obrigação contratual decorrente da locação dos imóveis sede do CNJ</t>
  </si>
  <si>
    <t xml:space="preserve">040104 - SEMAP </t>
  </si>
  <si>
    <t>05134/2029</t>
  </si>
  <si>
    <t xml:space="preserve">3.3.90.14.14 </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</si>
  <si>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</si>
  <si>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plenárias e conduzirem trabalhos em seus gabinetes.</t>
  </si>
  <si>
    <t>040105 - SEPAD</t>
  </si>
  <si>
    <t>3.3.90.93.03</t>
  </si>
  <si>
    <t>Valores destinados a compensar as despesas de instalação dos Conselheiros, Juizes Auxiliares e Servidores que, no interesse da Administração, se deslocarem da respectiva sede e passar a ter exercício no Conselho Nacional de Justiça.
O referido benefício engloba:
* Ajuda de Custo para atender às despesas de viagem, mudança e instalação;
* Indenização dos valores gastos com transporte;
* Indenização dos valores gastos com o transporte de mobiliário, bagagem e bens pessoais</t>
  </si>
  <si>
    <t>A indenização da ajuda de custo para mudança é calculada com base na remuneração do servidor, subsídio do juiz auxiliar ou conselheiro e compreende o ressarcimento dos gastos com transporte de mobiliário e bagagem e passagem aérea ou rodoviária.
No cálculo, consideramos o pagamento de  20  benefícios num valor médio de R$ 35.000,00, já prevendo-se o encerramento de mandato de 5 (cinco) Conselheiros no ano de 2024.</t>
  </si>
  <si>
    <t>040112 - SGP</t>
  </si>
  <si>
    <t>04169/2023</t>
  </si>
  <si>
    <t>33.90.14</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</si>
  <si>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</si>
  <si>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</si>
  <si>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</si>
  <si>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3.3.90.93.11</t>
  </si>
  <si>
    <t>Concessão de Bolsas de Pós-Gradução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</si>
  <si>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2024, a SEDUC projeta a manutenção de 5 bolsas de graduação, 5 bolsas lato sensu, 15 bolsas de mestrado e 10 bolsas de doutorado.</t>
  </si>
  <si>
    <t>Concessão de Bolsas de Língua Estrangeira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</si>
  <si>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2024 de até 35 bolsas de línguas é de R$ 140.000,00.</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</si>
  <si>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</si>
  <si>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R$ 7.292,60 por servidor contemplado.</t>
  </si>
  <si>
    <t>0009</t>
  </si>
  <si>
    <t>SG/DG</t>
  </si>
  <si>
    <t>PO criado para permitir planejamento mais preciso sobre a destinação de recursos orçamentários e financeiros para projetos estratégicos do CNJ e aumentar a a qualidade de sua gestão.</t>
  </si>
  <si>
    <t>216H</t>
  </si>
  <si>
    <t>AMMM</t>
  </si>
  <si>
    <t>Ajuda de Custo para moradia a magistrados e membros do Ministério Público. (Auxílo-Moradia para magistrados).</t>
  </si>
  <si>
    <t>AMOA</t>
  </si>
  <si>
    <t>3.3.90.93.07</t>
  </si>
  <si>
    <t>Auxílio-moradia para outros agentes públicos - ativos. (Auxílio-Moradia para servidores).</t>
  </si>
  <si>
    <t>3.3.90.40.20</t>
  </si>
  <si>
    <t>Treinamento DTI</t>
  </si>
  <si>
    <t>Incentivar o desenvolvimento de capacidades dos Sevidores de TIC</t>
  </si>
  <si>
    <t>00003/2022</t>
  </si>
  <si>
    <t>Reconhecimento de dívida - Contrato n. 35/2021</t>
  </si>
  <si>
    <t>Reconhecimento de dívida</t>
  </si>
  <si>
    <t>03577/2020</t>
  </si>
  <si>
    <t>Realização de certame para admissão de pessoal no Conselho Nacional de Justiça</t>
  </si>
  <si>
    <t>040100 - SAD</t>
  </si>
  <si>
    <t>12596/2023</t>
  </si>
  <si>
    <t>Contrato 9/2024</t>
  </si>
  <si>
    <t>RESUMO POR UNIDADE</t>
  </si>
  <si>
    <t>Orçamento</t>
  </si>
  <si>
    <t>Limite</t>
  </si>
  <si>
    <t>Diferença</t>
  </si>
  <si>
    <t>AÇÃO ORÇAMENTÁRIA / PLANO ORÇAMENTÁRIO (PO)</t>
  </si>
  <si>
    <t>PROPOSTA LOA 2024</t>
  </si>
  <si>
    <t>DOTAÇÃO ATUALIZADA</t>
  </si>
  <si>
    <t>Documentos de atualização das propostas orçamentárias</t>
  </si>
  <si>
    <t>PRIMÁRIAS DISCRICIONÁRIAS - RP 2</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</si>
  <si>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</si>
  <si>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</si>
  <si>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</si>
  <si>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</si>
  <si>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</si>
  <si>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</si>
  <si>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</si>
  <si>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TOTAL</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</si>
  <si>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</si>
  <si>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</si>
  <si>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</si>
  <si>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</si>
  <si>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Ajuda de Custo para Moradia</t>
  </si>
  <si>
    <t>AMMM - Ajuda de Custo para moradia a magistrados e membros do MP</t>
  </si>
  <si>
    <t>AMOA - Auxílio-moradia para outros agentes públicos - ativos</t>
  </si>
  <si>
    <t>CATMAT | CATSER</t>
  </si>
  <si>
    <t>GND</t>
  </si>
  <si>
    <t>CATMAT - GRUPO 89</t>
  </si>
  <si>
    <t>CATSER - 16691</t>
  </si>
  <si>
    <t>CATSER - 16748</t>
  </si>
  <si>
    <t>CATSER - 17027</t>
  </si>
  <si>
    <t>CATSER - 18139</t>
  </si>
  <si>
    <t>CATSER - 19224</t>
  </si>
  <si>
    <t>CATSER - 20052</t>
  </si>
  <si>
    <t>CATSER - 22039</t>
  </si>
  <si>
    <t>CATSER - 24902</t>
  </si>
  <si>
    <t>CATSER - 25216</t>
  </si>
  <si>
    <t>CATSER - 26140</t>
  </si>
  <si>
    <t>CATSER - 3565</t>
  </si>
  <si>
    <t>Contratação de empresa especializada no serviço de impressão fotográfica e emolduramento.</t>
  </si>
  <si>
    <t>05789/2024</t>
  </si>
  <si>
    <t>05989/2024</t>
  </si>
  <si>
    <t>Aquisição de Impressoras</t>
  </si>
  <si>
    <t>A compra do objeto se justifica pela demanda de impressão de documentos necessários ao bom andamento dos eventos realizados fora das dependências do CNJ, inclusive em viagens, com o objetivo de aprimorar a eficiência e a produtividade do trabalho a ser realizado</t>
  </si>
  <si>
    <t>Assinatura de bases de dados em meio digital, nas áreas de conhecimento correlatas à atuação do Conselho Nacional de Justiça</t>
  </si>
  <si>
    <t>Assessoria de Comunicação Social - apoio administrativo</t>
  </si>
  <si>
    <t>Áudio e vídeo 1 - apoio administrativo</t>
  </si>
  <si>
    <t>13197/2018</t>
  </si>
  <si>
    <t>Contrato n. 02/2020</t>
  </si>
  <si>
    <t>Áudio e vídeo 2 - apoio administrativo</t>
  </si>
  <si>
    <t>08029/2023</t>
  </si>
  <si>
    <t>Contrato n. 05/2024</t>
  </si>
  <si>
    <t xml:space="preserve">Clipping </t>
  </si>
  <si>
    <t xml:space="preserve">Jornais e revistas  online </t>
  </si>
  <si>
    <t xml:space="preserve">STF - Produção de Programas de TV e Rádio por meio do Termo de Cooperação com o STF </t>
  </si>
  <si>
    <t>Adequação do sistema de detecção, alarme e combate a incêndio na área do Arquivo Central da COIN/CNJ.</t>
  </si>
  <si>
    <t>Reserva PCA</t>
  </si>
  <si>
    <t>11775/2023</t>
  </si>
  <si>
    <t>ARP 03/2024</t>
  </si>
  <si>
    <t>NE 277/2024</t>
  </si>
  <si>
    <t>Prestação dos serviços de link de comunicação para interligação das unidades descentralizadas do CNJ</t>
  </si>
  <si>
    <t>Somente execução - Dispensa</t>
  </si>
  <si>
    <t xml:space="preserve"> </t>
  </si>
  <si>
    <t>07399/2024</t>
  </si>
  <si>
    <t>Aquisição de Cronômetros Programáveis e Displays Digitais</t>
  </si>
  <si>
    <t>07899/2024</t>
  </si>
  <si>
    <t>Aquisição de materiais para confecção de crachás de identificação e de papéis de diversos formatos e gramaturas</t>
  </si>
  <si>
    <t>NE 293/2024; NE 294/2024</t>
  </si>
  <si>
    <t>3.3.90.30.44</t>
  </si>
  <si>
    <t>A aquisição do produto supramencionado será necessária em vista do Programa de Capacitação e de Conscientização "Polícia Judicial Amiga dos Autistas" (Processo SEI 11340/2023), com a finalidade de dar cumprimento ao Protocolo de Interação elaborado pelo Conselho Nacional de Justiça.</t>
  </si>
  <si>
    <t>Cordões dupla face: AUTISMO e GIRASSOL  (material do cordão é poliéster com fecho de engate rápido e proteção metálica nas partes costuradas)</t>
  </si>
  <si>
    <t>05848/2024</t>
  </si>
  <si>
    <t>3.3.90.30.39</t>
  </si>
  <si>
    <t>Pneus e câmara de ar para carrinhos manuais</t>
  </si>
  <si>
    <t>Com base no orçamento (1845931), cujo valor total estimado para os itens acima listados é de R$ 1.012,76 (mil e doze reais e setenta e seis centavos), conforme tabela abaixo, solicitamos suprimento de fundos para aquisição dos referidos produtos, visando a manutenção dos carrinhos de transporte de materiais da SEMAP e SESER, cujos patrimônios também seguem na planilha abaixo e na Ficha dos bens (1845929).</t>
  </si>
  <si>
    <t>05891/2024</t>
  </si>
  <si>
    <t>08049/2024</t>
  </si>
  <si>
    <t>4.4.90.52.04</t>
  </si>
  <si>
    <t>Cronômetro regressivo digital programável, com visor e teclado frotal para configuração e programação, 110/220v (Bivolt), com saída para conexão de no mínimo 4 displays remotos. Marca e Modelo: ProDigital CR-1.</t>
  </si>
  <si>
    <t>CATMAT - PDM 5984</t>
  </si>
  <si>
    <t>Segundo informação da unidade de Apoio à Secretaria-Geral, repassada pelo e-mail (1882226), no dia 13/06/2024, o cronômetro instalado no Plenário do CNJ - Patrimônio n. 7864 (que desde fevereiro já não estava funcionando plenamente, conforme e-mail 1872043) apresentou piora no funcionamento e por isso a Secretaria Processual (unidade que opera o dispositivo) solicitou providências urgentes na substituição do equipamento.</t>
  </si>
  <si>
    <t>00641/2023</t>
  </si>
  <si>
    <t>CATMAT - PDM 745</t>
  </si>
  <si>
    <t>CATMAT - PDM 19555</t>
  </si>
  <si>
    <t>Aquisição de etiquetas adesivas de segurança (estilo PINS) e pulseiras de identificação com lacre adesivo para identificação visual nas solenidades do Conselho Nacional de Justiça</t>
  </si>
  <si>
    <t>CATMAT - PDM 14509</t>
  </si>
  <si>
    <t>CATMAT - CLASSE 4210</t>
  </si>
  <si>
    <t>CATMAT - PDM 1453</t>
  </si>
  <si>
    <t>CATMAT - PDM 6661</t>
  </si>
  <si>
    <t>CATMAT - GRUPO 67</t>
  </si>
  <si>
    <t>CATMAT - CLASSE 3610</t>
  </si>
  <si>
    <t>CATMAT - PDM 16549</t>
  </si>
  <si>
    <t>Aquisição de pastas personalizadas, do tipo porta diploma.</t>
  </si>
  <si>
    <t>CATMAT - PDM 10884</t>
  </si>
  <si>
    <t>CATMAT - PDM 13927</t>
  </si>
  <si>
    <t>CATMAT - PDM 6446</t>
  </si>
  <si>
    <t>CATMAT - PDM 14744</t>
  </si>
  <si>
    <t>CATMAT - CLASSE 8345</t>
  </si>
  <si>
    <t>CATMAT - PDM 14697</t>
  </si>
  <si>
    <t>04069/2024</t>
  </si>
  <si>
    <t>07024/2024</t>
  </si>
  <si>
    <t>CATMAT - PDM 12609</t>
  </si>
  <si>
    <t>CATMAT - PDM 5502</t>
  </si>
  <si>
    <t>CATMAT - PDM 648</t>
  </si>
  <si>
    <t>CATMAT - PDM 13878</t>
  </si>
  <si>
    <t>O modelo de adesivo usado atualmente, que pode ser retirado com facilidade, mantendo seu aspecto íntegro, não prevenido sua reutilização, dificulta a triagem de acesso em áreas controladas nas solenidades do CNJ, principalmente em eventos externos. Por certo, os adesivos em uso geram uma falsa sensação de controle, sendo mais um risco à segurança do evento do que um recurso de proteção.</t>
  </si>
  <si>
    <t>As pastas são distribuídas entre as autoridades do CNJ. Sempre que um Conselheiro ou Juiz inicia suas atividades no CNJ, entregamos uma pasta dessas para que utilizem em suas atividades. Além disso, as pastas também são utilizadas em eventos em que é preciso assinar documentos, a exemplo de assinaturas de acordo de cooperação técnica, protocolos de intenções e acordos de todo tipo feitos entre o CNJ e os demais órgãos da administração pública brasileira.</t>
  </si>
  <si>
    <t>CATMAT - CLASSE 7020</t>
  </si>
  <si>
    <t>CATMAT - PDM 6297</t>
  </si>
  <si>
    <t>CATMAT - PDM 12649</t>
  </si>
  <si>
    <t>CATMAT - PDM 11167</t>
  </si>
  <si>
    <t>CATMAT - PDM 16077</t>
  </si>
  <si>
    <t>07142/2024</t>
  </si>
  <si>
    <t>CATMAT - PDM 16244</t>
  </si>
  <si>
    <t>A compra se justifica pela necessidade de manter operante o notebook, garantindo o pleno funcionamento e usabilidade do dispositvo.</t>
  </si>
  <si>
    <t>Aquisição de peças para notebook</t>
  </si>
  <si>
    <t>CATSER - 18422</t>
  </si>
  <si>
    <t>06474/2024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</si>
</sst>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6"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6"/>
      <color theme="0"/>
      <name val="Palatino Linotype"/>
      <family val="1"/>
    </font>
    <font>
      <b/>
      <sz val="10"/>
      <color theme="1"/>
      <name val="Arial"/>
      <family val="2"/>
    </font>
    <font>
      <sz val="8"/>
      <name val="Calibri"/>
      <family val="2"/>
      <scheme val="minor"/>
    </font>
    <font>
      <sz val="11"/>
      <color theme="1"/>
      <name val="Arial"/>
      <family val="2"/>
    </font>
    <font>
      <sz val="12"/>
      <name val="Arial"/>
      <family val="2"/>
    </font>
    <font>
      <b/>
      <sz val="12"/>
      <name val="Arial"/>
      <family val="2"/>
    </font>
    <font>
      <i/>
      <sz val="12"/>
      <name val="Arial"/>
      <family val="2"/>
    </font>
    <font>
      <b/>
      <sz val="14"/>
      <name val="Arial"/>
      <family val="2"/>
    </font>
    <font>
      <sz val="14"/>
      <name val="Arial"/>
      <family val="2"/>
    </font>
    <font>
      <sz val="10"/>
      <color theme="1"/>
      <name val="Arial"/>
    </font>
    <font>
      <sz val="10"/>
      <name val="Arial"/>
      <family val="2"/>
    </font>
  </fonts>
  <fills count="17">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theme="6" tint="0.79998168889431442"/>
      </patternFill>
    </fill>
    <fill>
      <patternFill patternType="solid">
        <fgColor theme="5" tint="0.59999389629810485"/>
        <bgColor theme="6" tint="0.79998168889431442"/>
      </patternFill>
    </fill>
    <fill>
      <patternFill patternType="solid">
        <fgColor theme="9" tint="0.59999389629810485"/>
        <bgColor theme="6"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theme="1"/>
      </top>
      <bottom style="thin">
        <color indexed="64"/>
      </bottom>
      <diagonal/>
    </border>
    <border>
      <left style="medium">
        <color indexed="64"/>
      </left>
      <right style="thin">
        <color indexed="64"/>
      </right>
      <top style="thin">
        <color theme="1"/>
      </top>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6" borderId="0" xfId="0" applyFill="1"/>
    <xf numFmtId="0" fontId="0" fillId="6" borderId="0" xfId="0" applyFill="1" applyAlignment="1">
      <alignment horizontal="left"/>
    </xf>
    <xf numFmtId="0" fontId="3" fillId="6" borderId="0" xfId="0" applyFont="1" applyFill="1"/>
    <xf numFmtId="0" fontId="3" fillId="6" borderId="0" xfId="0" applyFont="1" applyFill="1" applyAlignment="1">
      <alignment horizontal="left"/>
    </xf>
    <xf numFmtId="14" fontId="3" fillId="6" borderId="0" xfId="0" applyNumberFormat="1" applyFont="1" applyFill="1"/>
    <xf numFmtId="0" fontId="0" fillId="0" borderId="0" xfId="0" applyAlignment="1">
      <alignment wrapText="1"/>
    </xf>
    <xf numFmtId="14" fontId="0" fillId="0" borderId="0" xfId="0" applyNumberFormat="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5" borderId="2" xfId="0" applyFont="1" applyFill="1" applyBorder="1" applyAlignment="1">
      <alignment horizontal="centerContinuous" vertical="center"/>
    </xf>
    <xf numFmtId="0" fontId="5" fillId="5" borderId="3" xfId="0" applyFont="1" applyFill="1" applyBorder="1" applyAlignment="1">
      <alignment horizontal="centerContinuous" vertical="center"/>
    </xf>
    <xf numFmtId="0" fontId="5"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6" fillId="6" borderId="8" xfId="1" applyFont="1" applyFill="1" applyBorder="1" applyAlignment="1"/>
    <xf numFmtId="0" fontId="0" fillId="8" borderId="0" xfId="0" applyFill="1"/>
    <xf numFmtId="0" fontId="0" fillId="9" borderId="0" xfId="0" applyFill="1"/>
    <xf numFmtId="0" fontId="0" fillId="10" borderId="0" xfId="0" applyFill="1"/>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44" fontId="3" fillId="4" borderId="1" xfId="1" applyFont="1" applyFill="1" applyBorder="1" applyAlignment="1">
      <alignment horizontal="left" vertical="center"/>
    </xf>
    <xf numFmtId="44" fontId="3" fillId="3" borderId="1" xfId="1" applyFont="1" applyFill="1" applyBorder="1" applyAlignment="1">
      <alignment horizontal="left" vertical="center"/>
    </xf>
    <xf numFmtId="0" fontId="4" fillId="2" borderId="2"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8" fillId="6" borderId="0" xfId="0" applyFont="1" applyFill="1"/>
    <xf numFmtId="44" fontId="9" fillId="7" borderId="8" xfId="1" applyFont="1" applyFill="1" applyBorder="1" applyAlignment="1">
      <alignment horizontal="right" vertical="center"/>
    </xf>
    <xf numFmtId="49" fontId="10" fillId="4" borderId="13" xfId="0" applyNumberFormat="1"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17" xfId="0" applyNumberFormat="1" applyFont="1" applyFill="1" applyBorder="1" applyAlignment="1">
      <alignment horizontal="center" vertical="center" wrapText="1"/>
    </xf>
    <xf numFmtId="164" fontId="10" fillId="4" borderId="18" xfId="2" applyNumberFormat="1" applyFont="1" applyFill="1" applyBorder="1" applyAlignment="1">
      <alignment horizontal="center" vertical="center" wrapText="1"/>
    </xf>
    <xf numFmtId="164" fontId="10" fillId="4" borderId="19" xfId="2" applyNumberFormat="1" applyFont="1" applyFill="1" applyBorder="1" applyAlignment="1">
      <alignment horizontal="center" vertical="center" wrapText="1"/>
    </xf>
    <xf numFmtId="164" fontId="10" fillId="4" borderId="20" xfId="2" applyNumberFormat="1" applyFont="1" applyFill="1" applyBorder="1" applyAlignment="1">
      <alignment horizontal="center" vertical="center" wrapText="1"/>
    </xf>
    <xf numFmtId="165" fontId="9" fillId="7" borderId="11" xfId="1" applyNumberFormat="1" applyFont="1" applyFill="1" applyBorder="1" applyAlignment="1">
      <alignment horizontal="right" vertical="center"/>
    </xf>
    <xf numFmtId="165" fontId="9" fillId="7" borderId="12" xfId="1" applyNumberFormat="1" applyFont="1" applyFill="1" applyBorder="1" applyAlignment="1">
      <alignment horizontal="right" vertical="center"/>
    </xf>
    <xf numFmtId="49" fontId="10" fillId="4" borderId="4" xfId="0" applyNumberFormat="1" applyFont="1" applyFill="1" applyBorder="1" applyAlignment="1">
      <alignment horizontal="center" vertical="center"/>
    </xf>
    <xf numFmtId="164" fontId="12" fillId="4" borderId="1" xfId="2" applyNumberFormat="1" applyFont="1" applyFill="1" applyBorder="1" applyAlignment="1">
      <alignment vertical="center"/>
    </xf>
    <xf numFmtId="164" fontId="12" fillId="4" borderId="6" xfId="2" applyNumberFormat="1" applyFont="1" applyFill="1" applyBorder="1" applyAlignment="1">
      <alignment vertical="center"/>
    </xf>
    <xf numFmtId="165" fontId="9" fillId="7" borderId="1" xfId="1" applyNumberFormat="1" applyFont="1" applyFill="1" applyBorder="1" applyAlignment="1">
      <alignment horizontal="right" vertical="center"/>
    </xf>
    <xf numFmtId="165" fontId="9" fillId="7" borderId="6" xfId="1" applyNumberFormat="1" applyFont="1" applyFill="1" applyBorder="1" applyAlignment="1">
      <alignment horizontal="right" vertical="center"/>
    </xf>
    <xf numFmtId="49" fontId="10" fillId="0" borderId="4" xfId="0" applyNumberFormat="1" applyFont="1" applyBorder="1" applyAlignment="1">
      <alignment horizontal="justify" vertical="center"/>
    </xf>
    <xf numFmtId="164" fontId="12" fillId="0" borderId="1" xfId="2" applyNumberFormat="1" applyFont="1" applyFill="1" applyBorder="1" applyAlignment="1">
      <alignment vertical="center"/>
    </xf>
    <xf numFmtId="164" fontId="12" fillId="0" borderId="6" xfId="2" applyNumberFormat="1" applyFont="1" applyFill="1" applyBorder="1" applyAlignment="1">
      <alignment vertical="center"/>
    </xf>
    <xf numFmtId="49" fontId="11" fillId="0" borderId="4" xfId="0" applyNumberFormat="1" applyFont="1" applyBorder="1" applyAlignment="1">
      <alignment horizontal="justify" vertical="center"/>
    </xf>
    <xf numFmtId="164" fontId="13" fillId="7" borderId="1" xfId="2" applyNumberFormat="1" applyFont="1" applyFill="1" applyBorder="1" applyAlignment="1">
      <alignment vertical="center"/>
    </xf>
    <xf numFmtId="164" fontId="13" fillId="7" borderId="6" xfId="2" applyNumberFormat="1" applyFont="1" applyFill="1" applyBorder="1" applyAlignment="1">
      <alignment vertical="center"/>
    </xf>
    <xf numFmtId="44" fontId="9" fillId="4" borderId="9" xfId="1" applyFont="1" applyFill="1" applyBorder="1" applyAlignment="1">
      <alignment horizontal="right" vertical="center"/>
    </xf>
    <xf numFmtId="44" fontId="9" fillId="4" borderId="7" xfId="1" applyFont="1" applyFill="1" applyBorder="1" applyAlignment="1">
      <alignment horizontal="right" vertical="center"/>
    </xf>
    <xf numFmtId="164" fontId="12" fillId="7" borderId="1" xfId="2" applyNumberFormat="1" applyFont="1" applyFill="1" applyBorder="1" applyAlignment="1">
      <alignment vertical="center"/>
    </xf>
    <xf numFmtId="164" fontId="12" fillId="7" borderId="6" xfId="2" applyNumberFormat="1" applyFont="1" applyFill="1" applyBorder="1" applyAlignment="1">
      <alignment vertical="center"/>
    </xf>
    <xf numFmtId="49" fontId="11" fillId="0" borderId="5" xfId="0" applyNumberFormat="1" applyFont="1" applyBorder="1" applyAlignment="1">
      <alignment horizontal="justify" vertical="center"/>
    </xf>
    <xf numFmtId="164" fontId="13" fillId="7" borderId="9" xfId="2" applyNumberFormat="1" applyFont="1" applyFill="1" applyBorder="1" applyAlignment="1">
      <alignment vertical="center"/>
    </xf>
    <xf numFmtId="164" fontId="13" fillId="7" borderId="7" xfId="2" applyNumberFormat="1" applyFont="1" applyFill="1" applyBorder="1" applyAlignment="1">
      <alignment vertical="center"/>
    </xf>
    <xf numFmtId="0" fontId="3" fillId="6" borderId="1" xfId="0" applyFont="1" applyFill="1" applyBorder="1" applyAlignment="1">
      <alignment horizontal="center" vertical="center"/>
    </xf>
    <xf numFmtId="0" fontId="3" fillId="6" borderId="1" xfId="0" quotePrefix="1" applyFont="1" applyFill="1" applyBorder="1" applyAlignment="1">
      <alignment horizontal="center" vertical="center"/>
    </xf>
    <xf numFmtId="1" fontId="3" fillId="6" borderId="1" xfId="0" applyNumberFormat="1" applyFont="1" applyFill="1" applyBorder="1" applyAlignment="1">
      <alignment horizontal="center" vertical="center"/>
    </xf>
    <xf numFmtId="0" fontId="3" fillId="6" borderId="1" xfId="0" applyFont="1" applyFill="1" applyBorder="1" applyAlignment="1">
      <alignment horizontal="left" vertical="center"/>
    </xf>
    <xf numFmtId="14" fontId="3" fillId="6" borderId="1" xfId="0" quotePrefix="1" applyNumberFormat="1" applyFont="1" applyFill="1" applyBorder="1" applyAlignment="1">
      <alignment horizontal="center" vertical="center"/>
    </xf>
    <xf numFmtId="165" fontId="9" fillId="7" borderId="23" xfId="1" applyNumberFormat="1" applyFont="1" applyFill="1" applyBorder="1" applyAlignment="1">
      <alignment horizontal="right" vertical="center"/>
    </xf>
    <xf numFmtId="164" fontId="10" fillId="4" borderId="14" xfId="2" applyNumberFormat="1" applyFont="1" applyFill="1" applyBorder="1" applyAlignment="1">
      <alignment horizontal="center" vertical="center" wrapText="1"/>
    </xf>
    <xf numFmtId="164" fontId="10" fillId="4" borderId="15" xfId="2" applyNumberFormat="1" applyFont="1" applyFill="1" applyBorder="1" applyAlignment="1">
      <alignment horizontal="center" vertical="center" wrapText="1"/>
    </xf>
    <xf numFmtId="49" fontId="10" fillId="4" borderId="13" xfId="0" applyNumberFormat="1" applyFont="1" applyFill="1" applyBorder="1" applyAlignment="1">
      <alignment horizontal="centerContinuous" vertical="center" wrapText="1"/>
    </xf>
    <xf numFmtId="49" fontId="11" fillId="0" borderId="10" xfId="0" applyNumberFormat="1" applyFont="1" applyBorder="1" applyAlignment="1">
      <alignment horizontal="centerContinuous" vertical="center"/>
    </xf>
    <xf numFmtId="49" fontId="11" fillId="0" borderId="21" xfId="0" applyNumberFormat="1" applyFont="1" applyBorder="1" applyAlignment="1">
      <alignment horizontal="center" vertical="center"/>
    </xf>
    <xf numFmtId="0" fontId="0" fillId="6" borderId="0" xfId="0" quotePrefix="1" applyFill="1"/>
    <xf numFmtId="0" fontId="9" fillId="7" borderId="1" xfId="2" applyNumberFormat="1"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quotePrefix="1" applyFont="1" applyFill="1" applyBorder="1" applyAlignment="1">
      <alignment horizontal="center" vertical="center"/>
    </xf>
    <xf numFmtId="1" fontId="14" fillId="12" borderId="1" xfId="0" applyNumberFormat="1" applyFont="1" applyFill="1" applyBorder="1" applyAlignment="1">
      <alignment horizontal="center" vertical="center"/>
    </xf>
    <xf numFmtId="0" fontId="14" fillId="12" borderId="1" xfId="0" applyFont="1" applyFill="1" applyBorder="1" applyAlignment="1">
      <alignment horizontal="left" vertical="center"/>
    </xf>
    <xf numFmtId="44" fontId="14" fillId="13" borderId="1" xfId="1" applyFont="1" applyFill="1" applyBorder="1" applyAlignment="1">
      <alignment horizontal="center" vertical="center"/>
    </xf>
    <xf numFmtId="14" fontId="14" fillId="12" borderId="1" xfId="0" quotePrefix="1" applyNumberFormat="1" applyFont="1" applyFill="1" applyBorder="1" applyAlignment="1">
      <alignment horizontal="center" vertical="center"/>
    </xf>
    <xf numFmtId="0" fontId="3" fillId="9" borderId="1" xfId="0" quotePrefix="1" applyFont="1" applyFill="1" applyBorder="1" applyAlignment="1">
      <alignment horizontal="center" vertical="center"/>
    </xf>
    <xf numFmtId="49" fontId="11" fillId="0" borderId="22" xfId="0" applyNumberFormat="1" applyFont="1" applyBorder="1" applyAlignment="1">
      <alignment horizontal="center" vertical="center"/>
    </xf>
    <xf numFmtId="44" fontId="3" fillId="8" borderId="1" xfId="1" applyFont="1" applyFill="1" applyBorder="1" applyAlignment="1">
      <alignment horizontal="center" vertical="center"/>
    </xf>
    <xf numFmtId="44" fontId="3" fillId="10" borderId="1" xfId="1" applyFont="1" applyFill="1" applyBorder="1" applyAlignment="1">
      <alignment horizontal="center" vertical="center"/>
    </xf>
    <xf numFmtId="44" fontId="3" fillId="10" borderId="1" xfId="1" applyFont="1" applyFill="1" applyBorder="1" applyAlignment="1">
      <alignment horizontal="left" vertical="center"/>
    </xf>
    <xf numFmtId="0" fontId="3" fillId="9" borderId="1" xfId="0" applyFont="1" applyFill="1" applyBorder="1" applyAlignment="1">
      <alignment horizontal="center" vertical="center"/>
    </xf>
    <xf numFmtId="44" fontId="3" fillId="15" borderId="1" xfId="1" applyFont="1" applyFill="1" applyBorder="1" applyAlignment="1">
      <alignment horizontal="center" vertical="center"/>
    </xf>
    <xf numFmtId="44" fontId="3" fillId="16" borderId="1" xfId="1" applyFont="1" applyFill="1" applyBorder="1" applyAlignment="1">
      <alignment horizontal="center" vertical="center"/>
    </xf>
    <xf numFmtId="0" fontId="3" fillId="14" borderId="1" xfId="0" applyFont="1" applyFill="1" applyBorder="1" applyAlignment="1">
      <alignment horizontal="center" vertical="center"/>
    </xf>
    <xf numFmtId="0" fontId="3" fillId="14" borderId="1" xfId="0" quotePrefix="1" applyFont="1" applyFill="1" applyBorder="1" applyAlignment="1">
      <alignment horizontal="center" vertical="center"/>
    </xf>
    <xf numFmtId="1" fontId="3" fillId="14" borderId="1" xfId="0" applyNumberFormat="1" applyFont="1" applyFill="1" applyBorder="1" applyAlignment="1">
      <alignment horizontal="center" vertical="center"/>
    </xf>
    <xf numFmtId="0" fontId="3" fillId="14" borderId="1" xfId="0" applyFont="1" applyFill="1" applyBorder="1" applyAlignment="1">
      <alignment horizontal="left" vertical="center"/>
    </xf>
    <xf numFmtId="0" fontId="14" fillId="14" borderId="1" xfId="0" applyFont="1" applyFill="1" applyBorder="1" applyAlignment="1">
      <alignment horizontal="left" vertical="center"/>
    </xf>
    <xf numFmtId="14" fontId="3" fillId="14" borderId="1" xfId="0" applyNumberFormat="1" applyFont="1" applyFill="1" applyBorder="1" applyAlignment="1">
      <alignment horizontal="center" vertical="center"/>
    </xf>
    <xf numFmtId="0" fontId="3" fillId="9" borderId="1" xfId="0" applyFont="1" applyFill="1" applyBorder="1" applyAlignment="1">
      <alignment horizontal="left" vertical="center"/>
    </xf>
    <xf numFmtId="44" fontId="3" fillId="8" borderId="1" xfId="1" applyFont="1" applyFill="1" applyBorder="1" applyAlignment="1">
      <alignment horizontal="left" vertical="center"/>
    </xf>
    <xf numFmtId="44" fontId="15" fillId="10" borderId="1" xfId="1" applyFont="1" applyFill="1" applyBorder="1" applyAlignment="1">
      <alignment horizontal="center" vertical="center"/>
    </xf>
    <xf numFmtId="165" fontId="8" fillId="6" borderId="0" xfId="0" applyNumberFormat="1" applyFont="1" applyFill="1"/>
    <xf numFmtId="14" fontId="3" fillId="14" borderId="1" xfId="0" quotePrefix="1" applyNumberFormat="1" applyFont="1" applyFill="1" applyBorder="1" applyAlignment="1">
      <alignment horizontal="center" vertical="center"/>
    </xf>
    <xf numFmtId="0" fontId="3" fillId="14" borderId="1" xfId="0" quotePrefix="1" applyFont="1" applyFill="1" applyBorder="1" applyAlignment="1">
      <alignment horizontal="left" vertical="center"/>
    </xf>
    <xf numFmtId="164" fontId="13" fillId="9" borderId="6" xfId="2" applyNumberFormat="1" applyFont="1" applyFill="1" applyBorder="1" applyAlignment="1">
      <alignment vertical="center"/>
    </xf>
    <xf numFmtId="165" fontId="9" fillId="9" borderId="11" xfId="1" applyNumberFormat="1" applyFont="1" applyFill="1" applyBorder="1" applyAlignment="1">
      <alignment horizontal="right" vertical="center"/>
    </xf>
    <xf numFmtId="0" fontId="9" fillId="9" borderId="1" xfId="2"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0" xfId="0" quotePrefix="1" applyFont="1" applyFill="1" applyAlignment="1">
      <alignment horizontal="center" vertical="center"/>
    </xf>
    <xf numFmtId="1" fontId="3" fillId="3" borderId="0" xfId="0" applyNumberFormat="1" applyFont="1" applyFill="1" applyAlignment="1">
      <alignment horizontal="center" vertical="center"/>
    </xf>
    <xf numFmtId="0" fontId="3" fillId="3" borderId="0" xfId="0" applyFont="1" applyFill="1" applyAlignment="1">
      <alignment horizontal="left" vertical="center"/>
    </xf>
    <xf numFmtId="44" fontId="3" fillId="10" borderId="0" xfId="1" applyFont="1" applyFill="1" applyBorder="1" applyAlignment="1">
      <alignment horizontal="left" vertical="center"/>
    </xf>
    <xf numFmtId="14" fontId="3" fillId="3" borderId="0" xfId="0" quotePrefix="1" applyNumberFormat="1" applyFont="1" applyFill="1" applyAlignment="1">
      <alignment horizontal="center" vertical="center"/>
    </xf>
    <xf numFmtId="0" fontId="14" fillId="9"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quotePrefix="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44" fontId="14" fillId="10" borderId="1" xfId="1" applyFont="1" applyFill="1" applyBorder="1" applyAlignment="1">
      <alignment horizontal="left" vertical="center"/>
    </xf>
    <xf numFmtId="14" fontId="14" fillId="4" borderId="1" xfId="0" quotePrefix="1"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1" xfId="0" quotePrefix="1" applyFont="1" applyFill="1" applyBorder="1" applyAlignment="1">
      <alignment horizontal="center" vertical="center"/>
    </xf>
    <xf numFmtId="1" fontId="14" fillId="3" borderId="1" xfId="0" applyNumberFormat="1" applyFont="1" applyFill="1" applyBorder="1" applyAlignment="1">
      <alignment horizontal="center" vertical="center"/>
    </xf>
    <xf numFmtId="0" fontId="14" fillId="3" borderId="1" xfId="0" applyFont="1" applyFill="1" applyBorder="1" applyAlignment="1">
      <alignment horizontal="left" vertical="center"/>
    </xf>
    <xf numFmtId="14" fontId="14" fillId="4" borderId="1" xfId="0" applyNumberFormat="1" applyFont="1" applyFill="1" applyBorder="1" applyAlignment="1">
      <alignment horizontal="center" vertical="center"/>
    </xf>
    <xf numFmtId="14" fontId="14" fillId="3"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cellXfs>
  <cellStyles count="7">
    <cellStyle name="Moeda" xfId="1" builtinId="4"/>
    <cellStyle name="Moeda 2" xfId="3" xr:uid="{00000000-0005-0000-0000-000002000000}"/>
    <cellStyle name="Moeda 3" xfId="5" xr:uid="{10CF9D97-F468-4616-B05F-4C0F0C776601}"/>
    <cellStyle name="Normal" xfId="0" builtinId="0"/>
    <cellStyle name="Vírgula" xfId="2" builtinId="3"/>
    <cellStyle name="Vírgula 2" xfId="4" xr:uid="{00000000-0005-0000-0000-000005000000}"/>
    <cellStyle name="Vírgula 3" xfId="6" xr:uid="{F2250F72-3BF6-44EB-BCAC-44E38AC6FB46}"/>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ção 1" id="{925010BB-5994-4998-A688-18828C00DA35}"/>
</namedSheetView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XFD243"/>
  <sheetViews>
    <sheetView tabSelected="1" zoomScaleNormal="90" workbookViewId="0">
      <selection activeCell="A2" sqref="A2"/>
    </sheetView>
  </sheetViews>
  <sheetFormatPr defaultColWidth="0" defaultRowHeight="15" zeroHeight="1" outlineLevelRow="1" x14ac:dyDescent="0.25"/>
  <cols>
    <col min="1" max="1" width="3.85546875" style="15" customWidth="1"/>
    <col min="2" max="2" width="10" customWidth="1"/>
    <col min="3" max="5" width="14.28515625" customWidth="1"/>
    <col min="6" max="6" width="14.5703125" customWidth="1"/>
    <col min="7" max="7" width="9" customWidth="1"/>
    <col min="8" max="8" width="61.7109375" customWidth="1"/>
    <col min="9" max="9" width="23.85546875" bestFit="1" customWidth="1"/>
    <col min="10" max="10" width="18.85546875" customWidth="1"/>
    <col min="11" max="11" width="16.140625" customWidth="1"/>
    <col min="12" max="12" width="15.7109375" customWidth="1"/>
    <col min="13" max="13" width="12.42578125" customWidth="1"/>
    <col min="14" max="14" width="15.28515625" customWidth="1"/>
    <col min="15" max="15" width="20.5703125" customWidth="1"/>
    <col min="16" max="16" width="14" customWidth="1"/>
    <col min="17" max="17" width="21.7109375" customWidth="1"/>
    <col min="18" max="18" width="17.42578125" style="21" customWidth="1"/>
    <col min="19" max="19" width="15.28515625" customWidth="1"/>
    <col min="20" max="20" width="23.42578125" bestFit="1" customWidth="1"/>
    <col min="21" max="21" width="3.85546875" style="15" customWidth="1"/>
    <col min="22" max="23" width="0" hidden="1" customWidth="1"/>
    <col min="24" max="16384" width="8.85546875" hidden="1"/>
  </cols>
  <sheetData>
    <row r="1" spans="1:21" s="15" customFormat="1" ht="15.75" outlineLevel="1" thickBot="1" x14ac:dyDescent="0.3"/>
    <row r="2" spans="1:21" ht="26.25" outlineLevel="1" thickBot="1" x14ac:dyDescent="0.5">
      <c r="B2" s="22" t="s">
        <v>0</v>
      </c>
      <c r="C2" s="23"/>
      <c r="D2" s="23"/>
      <c r="E2" s="23"/>
      <c r="F2" s="23"/>
      <c r="G2" s="23"/>
      <c r="H2" s="23"/>
      <c r="I2" s="23"/>
      <c r="J2" s="23"/>
      <c r="K2" s="23"/>
      <c r="L2" s="23"/>
      <c r="M2" s="23"/>
      <c r="N2" s="23"/>
      <c r="O2" s="23"/>
      <c r="P2" s="23"/>
      <c r="Q2" s="23"/>
      <c r="R2" s="23"/>
      <c r="S2" s="23"/>
      <c r="T2" s="23"/>
    </row>
    <row r="3" spans="1:21" ht="27.75" customHeight="1" outlineLevel="1" thickBot="1" x14ac:dyDescent="0.3">
      <c r="B3" s="24" t="s">
        <v>1</v>
      </c>
      <c r="C3" s="25"/>
      <c r="D3" s="25"/>
      <c r="E3" s="25"/>
      <c r="F3" s="25"/>
      <c r="G3" s="25"/>
      <c r="H3" s="25"/>
      <c r="I3" s="25"/>
      <c r="J3" s="25"/>
      <c r="K3" s="25"/>
      <c r="L3" s="25"/>
      <c r="M3" s="25"/>
      <c r="N3" s="25"/>
      <c r="O3" s="25"/>
      <c r="P3" s="25"/>
      <c r="Q3" s="25"/>
      <c r="R3" s="25"/>
      <c r="S3" s="26"/>
      <c r="T3" s="26"/>
    </row>
    <row r="4" spans="1:21" ht="15.75" outlineLevel="1" thickBot="1" x14ac:dyDescent="0.3">
      <c r="B4" s="17"/>
      <c r="C4" s="17"/>
      <c r="D4" s="17"/>
      <c r="E4" s="17"/>
      <c r="F4" s="17"/>
      <c r="G4" s="17"/>
      <c r="H4" s="18"/>
      <c r="I4" s="17"/>
      <c r="J4" s="18"/>
      <c r="K4" s="18"/>
      <c r="L4" s="17"/>
      <c r="M4" s="17"/>
      <c r="N4" s="17"/>
      <c r="O4" s="17"/>
      <c r="P4" s="17"/>
      <c r="Q4" s="17"/>
      <c r="R4" s="19"/>
      <c r="S4" s="17"/>
      <c r="T4" s="17"/>
    </row>
    <row r="5" spans="1:21" ht="15.75" outlineLevel="1" thickBot="1" x14ac:dyDescent="0.3">
      <c r="B5" s="17"/>
      <c r="C5" s="17"/>
      <c r="D5" s="17"/>
      <c r="E5" s="17"/>
      <c r="F5" s="17"/>
      <c r="G5" s="44"/>
      <c r="H5" s="18"/>
      <c r="I5" s="28">
        <f>SUBTOTAL(9,I7:I550)</f>
        <v>160192089.72651672</v>
      </c>
      <c r="J5" s="18"/>
      <c r="K5" s="18"/>
      <c r="L5" s="17"/>
      <c r="M5" s="17"/>
      <c r="N5" s="17"/>
      <c r="O5" s="17"/>
      <c r="P5" s="17"/>
      <c r="Q5" s="17"/>
      <c r="R5" s="19"/>
      <c r="S5" s="17"/>
      <c r="T5" s="17"/>
    </row>
    <row r="6" spans="1:21" s="20" customFormat="1" ht="57" customHeight="1" x14ac:dyDescent="0.25">
      <c r="A6" s="15"/>
      <c r="B6" s="1" t="s">
        <v>2</v>
      </c>
      <c r="C6" s="1" t="s">
        <v>3</v>
      </c>
      <c r="D6" s="1" t="s">
        <v>4</v>
      </c>
      <c r="E6" s="1" t="s">
        <v>5</v>
      </c>
      <c r="F6" s="1" t="s">
        <v>6</v>
      </c>
      <c r="G6" s="1" t="s">
        <v>7</v>
      </c>
      <c r="H6" s="1" t="s">
        <v>8</v>
      </c>
      <c r="I6" s="27" t="s">
        <v>9</v>
      </c>
      <c r="J6" s="1" t="s">
        <v>10</v>
      </c>
      <c r="K6" s="1" t="s">
        <v>11</v>
      </c>
      <c r="L6" s="1" t="s">
        <v>12</v>
      </c>
      <c r="M6" s="1" t="s">
        <v>13</v>
      </c>
      <c r="N6" s="1" t="s">
        <v>14</v>
      </c>
      <c r="O6" s="1" t="s">
        <v>15</v>
      </c>
      <c r="P6" s="1" t="s">
        <v>16</v>
      </c>
      <c r="Q6" s="1" t="s">
        <v>17</v>
      </c>
      <c r="R6" s="2" t="s">
        <v>18</v>
      </c>
      <c r="S6" s="1" t="s">
        <v>19</v>
      </c>
      <c r="T6" s="1" t="s">
        <v>20</v>
      </c>
      <c r="U6" s="15"/>
    </row>
    <row r="7" spans="1:21" x14ac:dyDescent="0.25">
      <c r="B7" s="3">
        <v>1</v>
      </c>
      <c r="C7" s="3" t="s">
        <v>21</v>
      </c>
      <c r="D7" s="4" t="s">
        <v>22</v>
      </c>
      <c r="E7" s="4">
        <v>3</v>
      </c>
      <c r="F7" s="3" t="s">
        <v>23</v>
      </c>
      <c r="G7" s="6" t="s">
        <v>24</v>
      </c>
      <c r="H7" s="14" t="s">
        <v>25</v>
      </c>
      <c r="I7" s="5">
        <v>90000</v>
      </c>
      <c r="J7" s="14" t="s">
        <v>26</v>
      </c>
      <c r="K7" s="4" t="s">
        <v>27</v>
      </c>
      <c r="L7" s="4" t="s">
        <v>28</v>
      </c>
      <c r="M7" s="4" t="s">
        <v>29</v>
      </c>
      <c r="N7" s="4" t="s">
        <v>30</v>
      </c>
      <c r="O7" s="4" t="s">
        <v>31</v>
      </c>
      <c r="P7" s="4" t="s">
        <v>32</v>
      </c>
      <c r="Q7" s="4" t="s">
        <v>33</v>
      </c>
      <c r="R7" s="11">
        <v>45591</v>
      </c>
      <c r="S7" s="4" t="s">
        <v>34</v>
      </c>
      <c r="T7" s="4" t="s">
        <v>35</v>
      </c>
    </row>
    <row r="8" spans="1:21" x14ac:dyDescent="0.25">
      <c r="B8" s="7">
        <v>2</v>
      </c>
      <c r="C8" s="7" t="s">
        <v>21</v>
      </c>
      <c r="D8" s="8" t="s">
        <v>22</v>
      </c>
      <c r="E8" s="8">
        <v>3</v>
      </c>
      <c r="F8" s="7" t="s">
        <v>36</v>
      </c>
      <c r="G8" s="10" t="s">
        <v>24</v>
      </c>
      <c r="H8" s="13" t="s">
        <v>37</v>
      </c>
      <c r="I8" s="9">
        <f>146211.156-12000</f>
        <v>134211.15599999999</v>
      </c>
      <c r="J8" s="13" t="s">
        <v>38</v>
      </c>
      <c r="K8" s="8" t="s">
        <v>39</v>
      </c>
      <c r="L8" s="8" t="s">
        <v>40</v>
      </c>
      <c r="M8" s="8" t="s">
        <v>29</v>
      </c>
      <c r="N8" s="8" t="s">
        <v>30</v>
      </c>
      <c r="O8" s="8" t="s">
        <v>31</v>
      </c>
      <c r="P8" s="8" t="s">
        <v>41</v>
      </c>
      <c r="Q8" s="7" t="s">
        <v>42</v>
      </c>
      <c r="R8" s="12">
        <v>45292</v>
      </c>
      <c r="S8" s="8" t="s">
        <v>43</v>
      </c>
      <c r="T8" s="7" t="s">
        <v>44</v>
      </c>
    </row>
    <row r="9" spans="1:21" x14ac:dyDescent="0.25">
      <c r="B9" s="3">
        <v>3</v>
      </c>
      <c r="C9" s="3" t="s">
        <v>21</v>
      </c>
      <c r="D9" s="4" t="s">
        <v>22</v>
      </c>
      <c r="E9" s="4">
        <v>3</v>
      </c>
      <c r="F9" s="3" t="s">
        <v>45</v>
      </c>
      <c r="G9" s="6" t="s">
        <v>24</v>
      </c>
      <c r="H9" s="14" t="s">
        <v>46</v>
      </c>
      <c r="I9" s="5">
        <v>2564830.5099999998</v>
      </c>
      <c r="J9" s="14" t="s">
        <v>47</v>
      </c>
      <c r="K9" s="4" t="s">
        <v>48</v>
      </c>
      <c r="L9" s="4" t="s">
        <v>40</v>
      </c>
      <c r="M9" s="4" t="s">
        <v>29</v>
      </c>
      <c r="N9" s="4" t="s">
        <v>30</v>
      </c>
      <c r="O9" s="4" t="s">
        <v>49</v>
      </c>
      <c r="P9" s="4" t="s">
        <v>50</v>
      </c>
      <c r="Q9" s="4" t="s">
        <v>51</v>
      </c>
      <c r="R9" s="11" t="s">
        <v>52</v>
      </c>
      <c r="S9" s="4" t="s">
        <v>34</v>
      </c>
      <c r="T9" s="4" t="s">
        <v>53</v>
      </c>
    </row>
    <row r="10" spans="1:21" x14ac:dyDescent="0.25">
      <c r="B10" s="7">
        <v>4</v>
      </c>
      <c r="C10" s="7" t="s">
        <v>21</v>
      </c>
      <c r="D10" s="8" t="s">
        <v>22</v>
      </c>
      <c r="E10" s="8">
        <v>3</v>
      </c>
      <c r="F10" s="7" t="s">
        <v>54</v>
      </c>
      <c r="G10" s="10" t="s">
        <v>24</v>
      </c>
      <c r="H10" s="13" t="s">
        <v>55</v>
      </c>
      <c r="I10" s="9">
        <v>269000</v>
      </c>
      <c r="J10" s="13" t="s">
        <v>47</v>
      </c>
      <c r="K10" s="8" t="s">
        <v>48</v>
      </c>
      <c r="L10" s="8" t="s">
        <v>40</v>
      </c>
      <c r="M10" s="8" t="s">
        <v>29</v>
      </c>
      <c r="N10" s="8" t="s">
        <v>30</v>
      </c>
      <c r="O10" s="8" t="s">
        <v>49</v>
      </c>
      <c r="P10" s="8" t="s">
        <v>56</v>
      </c>
      <c r="Q10" s="7" t="s">
        <v>57</v>
      </c>
      <c r="R10" s="12" t="s">
        <v>58</v>
      </c>
      <c r="S10" s="8" t="s">
        <v>34</v>
      </c>
      <c r="T10" s="7" t="s">
        <v>59</v>
      </c>
    </row>
    <row r="11" spans="1:21" x14ac:dyDescent="0.25">
      <c r="B11" s="3">
        <v>5</v>
      </c>
      <c r="C11" s="3" t="s">
        <v>21</v>
      </c>
      <c r="D11" s="4" t="s">
        <v>22</v>
      </c>
      <c r="E11" s="4">
        <v>3</v>
      </c>
      <c r="F11" s="3" t="s">
        <v>60</v>
      </c>
      <c r="G11" s="6" t="s">
        <v>24</v>
      </c>
      <c r="H11" s="14" t="s">
        <v>61</v>
      </c>
      <c r="I11" s="5">
        <v>1790805.31</v>
      </c>
      <c r="J11" s="14" t="s">
        <v>47</v>
      </c>
      <c r="K11" s="4" t="s">
        <v>48</v>
      </c>
      <c r="L11" s="4" t="s">
        <v>40</v>
      </c>
      <c r="M11" s="4" t="s">
        <v>29</v>
      </c>
      <c r="N11" s="4" t="s">
        <v>30</v>
      </c>
      <c r="O11" s="4" t="s">
        <v>31</v>
      </c>
      <c r="P11" s="4" t="s">
        <v>62</v>
      </c>
      <c r="Q11" s="4" t="s">
        <v>63</v>
      </c>
      <c r="R11" s="11">
        <v>45458</v>
      </c>
      <c r="S11" s="4" t="s">
        <v>43</v>
      </c>
      <c r="T11" s="4" t="s">
        <v>64</v>
      </c>
    </row>
    <row r="12" spans="1:21" x14ac:dyDescent="0.25">
      <c r="B12" s="7">
        <v>6</v>
      </c>
      <c r="C12" s="7" t="s">
        <v>21</v>
      </c>
      <c r="D12" s="8" t="s">
        <v>22</v>
      </c>
      <c r="E12" s="8">
        <v>3</v>
      </c>
      <c r="F12" s="7" t="s">
        <v>65</v>
      </c>
      <c r="G12" s="10" t="s">
        <v>24</v>
      </c>
      <c r="H12" s="13" t="s">
        <v>66</v>
      </c>
      <c r="I12" s="9">
        <v>92120.020799999998</v>
      </c>
      <c r="J12" s="13" t="s">
        <v>47</v>
      </c>
      <c r="K12" s="8" t="s">
        <v>48</v>
      </c>
      <c r="L12" s="8" t="s">
        <v>40</v>
      </c>
      <c r="M12" s="8" t="s">
        <v>29</v>
      </c>
      <c r="N12" s="8" t="s">
        <v>30</v>
      </c>
      <c r="O12" s="8" t="s">
        <v>31</v>
      </c>
      <c r="P12" s="8" t="s">
        <v>67</v>
      </c>
      <c r="Q12" s="7" t="s">
        <v>68</v>
      </c>
      <c r="R12" s="12">
        <v>45498</v>
      </c>
      <c r="S12" s="8" t="s">
        <v>69</v>
      </c>
      <c r="T12" s="7" t="s">
        <v>70</v>
      </c>
    </row>
    <row r="13" spans="1:21" x14ac:dyDescent="0.25">
      <c r="B13" s="3">
        <v>7</v>
      </c>
      <c r="C13" s="3" t="s">
        <v>21</v>
      </c>
      <c r="D13" s="4" t="s">
        <v>22</v>
      </c>
      <c r="E13" s="4">
        <v>3</v>
      </c>
      <c r="F13" s="3" t="s">
        <v>71</v>
      </c>
      <c r="G13" s="6" t="s">
        <v>24</v>
      </c>
      <c r="H13" s="14" t="s">
        <v>72</v>
      </c>
      <c r="I13" s="5">
        <v>7403.04</v>
      </c>
      <c r="J13" s="14" t="s">
        <v>47</v>
      </c>
      <c r="K13" s="4" t="s">
        <v>48</v>
      </c>
      <c r="L13" s="4" t="s">
        <v>40</v>
      </c>
      <c r="M13" s="4" t="s">
        <v>29</v>
      </c>
      <c r="N13" s="4" t="s">
        <v>30</v>
      </c>
      <c r="O13" s="4" t="s">
        <v>31</v>
      </c>
      <c r="P13" s="4" t="s">
        <v>73</v>
      </c>
      <c r="Q13" s="4" t="s">
        <v>74</v>
      </c>
      <c r="R13" s="11">
        <v>45494</v>
      </c>
      <c r="S13" s="4" t="s">
        <v>69</v>
      </c>
      <c r="T13" s="4" t="s">
        <v>75</v>
      </c>
    </row>
    <row r="14" spans="1:21" x14ac:dyDescent="0.25">
      <c r="B14" s="7"/>
      <c r="C14" s="7"/>
      <c r="D14" s="8"/>
      <c r="E14" s="8"/>
      <c r="F14" s="7"/>
      <c r="G14" s="10"/>
      <c r="H14" s="13" t="s">
        <v>76</v>
      </c>
      <c r="I14" s="9"/>
      <c r="J14" s="13"/>
      <c r="K14" s="8"/>
      <c r="L14" s="8"/>
      <c r="M14" s="8"/>
      <c r="N14" s="8"/>
      <c r="O14" s="8"/>
      <c r="P14" s="8"/>
      <c r="Q14" s="7"/>
      <c r="R14" s="12"/>
      <c r="S14" s="8"/>
      <c r="T14" s="7"/>
    </row>
    <row r="15" spans="1:21" x14ac:dyDescent="0.25">
      <c r="B15" s="3">
        <v>9</v>
      </c>
      <c r="C15" s="3" t="s">
        <v>21</v>
      </c>
      <c r="D15" s="4" t="s">
        <v>22</v>
      </c>
      <c r="E15" s="4">
        <v>3</v>
      </c>
      <c r="F15" s="3" t="s">
        <v>77</v>
      </c>
      <c r="G15" s="6" t="s">
        <v>24</v>
      </c>
      <c r="H15" s="14" t="s">
        <v>78</v>
      </c>
      <c r="I15" s="5">
        <f>5300000-42276.0882999971-656368</f>
        <v>4601355.9117000028</v>
      </c>
      <c r="J15" s="14" t="s">
        <v>79</v>
      </c>
      <c r="K15" s="4" t="s">
        <v>80</v>
      </c>
      <c r="L15" s="4" t="s">
        <v>40</v>
      </c>
      <c r="M15" s="4" t="s">
        <v>29</v>
      </c>
      <c r="N15" s="4" t="s">
        <v>30</v>
      </c>
      <c r="O15" s="4" t="s">
        <v>49</v>
      </c>
      <c r="P15" s="4" t="s">
        <v>81</v>
      </c>
      <c r="Q15" s="4" t="s">
        <v>82</v>
      </c>
      <c r="R15" s="11" t="s">
        <v>58</v>
      </c>
      <c r="S15" s="4" t="s">
        <v>43</v>
      </c>
      <c r="T15" s="4" t="s">
        <v>83</v>
      </c>
    </row>
    <row r="16" spans="1:21" x14ac:dyDescent="0.25">
      <c r="B16" s="7">
        <v>10</v>
      </c>
      <c r="C16" s="7" t="s">
        <v>21</v>
      </c>
      <c r="D16" s="8" t="s">
        <v>22</v>
      </c>
      <c r="E16" s="8">
        <v>3</v>
      </c>
      <c r="F16" s="7" t="s">
        <v>84</v>
      </c>
      <c r="G16" s="10" t="s">
        <v>24</v>
      </c>
      <c r="H16" s="13" t="s">
        <v>85</v>
      </c>
      <c r="I16" s="9">
        <f>835232.3385-384632</f>
        <v>450600.33849999995</v>
      </c>
      <c r="J16" s="13" t="s">
        <v>79</v>
      </c>
      <c r="K16" s="8" t="s">
        <v>80</v>
      </c>
      <c r="L16" s="8" t="s">
        <v>40</v>
      </c>
      <c r="M16" s="8" t="s">
        <v>29</v>
      </c>
      <c r="N16" s="8" t="s">
        <v>30</v>
      </c>
      <c r="O16" s="8" t="s">
        <v>31</v>
      </c>
      <c r="P16" s="8" t="s">
        <v>86</v>
      </c>
      <c r="Q16" s="7" t="s">
        <v>87</v>
      </c>
      <c r="R16" s="12">
        <v>45358</v>
      </c>
      <c r="S16" s="8" t="s">
        <v>43</v>
      </c>
      <c r="T16" s="7" t="s">
        <v>88</v>
      </c>
    </row>
    <row r="17" spans="2:20" x14ac:dyDescent="0.25">
      <c r="B17" s="3">
        <v>11</v>
      </c>
      <c r="C17" s="3" t="s">
        <v>21</v>
      </c>
      <c r="D17" s="4" t="s">
        <v>22</v>
      </c>
      <c r="E17" s="4">
        <v>3</v>
      </c>
      <c r="F17" s="3" t="s">
        <v>89</v>
      </c>
      <c r="G17" s="6" t="s">
        <v>24</v>
      </c>
      <c r="H17" s="14" t="s">
        <v>90</v>
      </c>
      <c r="I17" s="5">
        <v>102606.3</v>
      </c>
      <c r="J17" s="14" t="s">
        <v>79</v>
      </c>
      <c r="K17" s="4" t="s">
        <v>80</v>
      </c>
      <c r="L17" s="4" t="s">
        <v>40</v>
      </c>
      <c r="M17" s="4" t="s">
        <v>29</v>
      </c>
      <c r="N17" s="4" t="s">
        <v>30</v>
      </c>
      <c r="O17" s="4" t="s">
        <v>31</v>
      </c>
      <c r="P17" s="4" t="s">
        <v>91</v>
      </c>
      <c r="Q17" s="4" t="s">
        <v>92</v>
      </c>
      <c r="R17" s="11">
        <v>45426</v>
      </c>
      <c r="S17" s="4" t="s">
        <v>43</v>
      </c>
      <c r="T17" s="4" t="s">
        <v>93</v>
      </c>
    </row>
    <row r="18" spans="2:20" x14ac:dyDescent="0.25">
      <c r="B18" s="7">
        <v>12</v>
      </c>
      <c r="C18" s="7" t="s">
        <v>21</v>
      </c>
      <c r="D18" s="8" t="s">
        <v>22</v>
      </c>
      <c r="E18" s="8">
        <v>3</v>
      </c>
      <c r="F18" s="7" t="s">
        <v>89</v>
      </c>
      <c r="G18" s="10" t="s">
        <v>24</v>
      </c>
      <c r="H18" s="13" t="s">
        <v>94</v>
      </c>
      <c r="I18" s="9">
        <f>197393.7+8976.61</f>
        <v>206370.31</v>
      </c>
      <c r="J18" s="13" t="s">
        <v>79</v>
      </c>
      <c r="K18" s="8" t="s">
        <v>80</v>
      </c>
      <c r="L18" s="8" t="s">
        <v>40</v>
      </c>
      <c r="M18" s="8" t="s">
        <v>29</v>
      </c>
      <c r="N18" s="8" t="s">
        <v>30</v>
      </c>
      <c r="O18" s="8" t="s">
        <v>95</v>
      </c>
      <c r="P18" s="8" t="s">
        <v>96</v>
      </c>
      <c r="Q18" s="7" t="s">
        <v>97</v>
      </c>
      <c r="R18" s="12">
        <v>45504</v>
      </c>
      <c r="S18" s="8" t="s">
        <v>69</v>
      </c>
      <c r="T18" s="7" t="s">
        <v>93</v>
      </c>
    </row>
    <row r="19" spans="2:20" x14ac:dyDescent="0.25">
      <c r="B19" s="3">
        <v>13.1</v>
      </c>
      <c r="C19" s="3" t="s">
        <v>21</v>
      </c>
      <c r="D19" s="4" t="s">
        <v>22</v>
      </c>
      <c r="E19" s="4">
        <v>3</v>
      </c>
      <c r="F19" s="3" t="s">
        <v>98</v>
      </c>
      <c r="G19" s="6" t="s">
        <v>24</v>
      </c>
      <c r="H19" s="14" t="s">
        <v>99</v>
      </c>
      <c r="I19" s="5">
        <v>35568.17</v>
      </c>
      <c r="J19" s="14" t="s">
        <v>79</v>
      </c>
      <c r="K19" s="4" t="s">
        <v>80</v>
      </c>
      <c r="L19" s="4" t="s">
        <v>40</v>
      </c>
      <c r="M19" s="4" t="s">
        <v>29</v>
      </c>
      <c r="N19" s="4" t="s">
        <v>30</v>
      </c>
      <c r="O19" s="4" t="s">
        <v>31</v>
      </c>
      <c r="P19" s="4" t="s">
        <v>100</v>
      </c>
      <c r="Q19" s="4" t="s">
        <v>101</v>
      </c>
      <c r="R19" s="11">
        <v>45382</v>
      </c>
      <c r="S19" s="4" t="s">
        <v>69</v>
      </c>
      <c r="T19" s="4" t="s">
        <v>102</v>
      </c>
    </row>
    <row r="20" spans="2:20" x14ac:dyDescent="0.25">
      <c r="B20" s="7">
        <v>13.2</v>
      </c>
      <c r="C20" s="7" t="s">
        <v>21</v>
      </c>
      <c r="D20" s="8" t="s">
        <v>22</v>
      </c>
      <c r="E20" s="8">
        <v>3</v>
      </c>
      <c r="F20" s="7" t="s">
        <v>98</v>
      </c>
      <c r="G20" s="10" t="s">
        <v>24</v>
      </c>
      <c r="H20" s="13" t="s">
        <v>99</v>
      </c>
      <c r="I20" s="9">
        <v>1591.65</v>
      </c>
      <c r="J20" s="13" t="s">
        <v>79</v>
      </c>
      <c r="K20" s="8" t="s">
        <v>80</v>
      </c>
      <c r="L20" s="8" t="s">
        <v>40</v>
      </c>
      <c r="M20" s="8" t="s">
        <v>29</v>
      </c>
      <c r="N20" s="8" t="s">
        <v>30</v>
      </c>
      <c r="O20" s="8" t="s">
        <v>31</v>
      </c>
      <c r="P20" s="8" t="s">
        <v>103</v>
      </c>
      <c r="Q20" s="7" t="s">
        <v>104</v>
      </c>
      <c r="R20" s="12">
        <v>45396</v>
      </c>
      <c r="S20" s="8" t="s">
        <v>69</v>
      </c>
      <c r="T20" s="7" t="s">
        <v>102</v>
      </c>
    </row>
    <row r="21" spans="2:20" x14ac:dyDescent="0.25">
      <c r="B21" s="3">
        <v>14</v>
      </c>
      <c r="C21" s="3" t="s">
        <v>21</v>
      </c>
      <c r="D21" s="4" t="s">
        <v>22</v>
      </c>
      <c r="E21" s="4">
        <v>3</v>
      </c>
      <c r="F21" s="3" t="s">
        <v>105</v>
      </c>
      <c r="G21" s="6" t="s">
        <v>24</v>
      </c>
      <c r="H21" s="14" t="s">
        <v>106</v>
      </c>
      <c r="I21" s="5">
        <v>35000</v>
      </c>
      <c r="J21" s="14" t="s">
        <v>79</v>
      </c>
      <c r="K21" s="4" t="s">
        <v>80</v>
      </c>
      <c r="L21" s="4" t="s">
        <v>40</v>
      </c>
      <c r="M21" s="4" t="s">
        <v>107</v>
      </c>
      <c r="N21" s="4" t="s">
        <v>29</v>
      </c>
      <c r="O21" s="4" t="s">
        <v>31</v>
      </c>
      <c r="P21" s="4" t="s">
        <v>108</v>
      </c>
      <c r="Q21" s="4" t="s">
        <v>109</v>
      </c>
      <c r="R21" s="11">
        <v>45539</v>
      </c>
      <c r="S21" s="4" t="s">
        <v>34</v>
      </c>
      <c r="T21" s="4" t="s">
        <v>110</v>
      </c>
    </row>
    <row r="22" spans="2:20" x14ac:dyDescent="0.25">
      <c r="B22" s="7">
        <v>15</v>
      </c>
      <c r="C22" s="7" t="s">
        <v>21</v>
      </c>
      <c r="D22" s="8" t="s">
        <v>22</v>
      </c>
      <c r="E22" s="8">
        <v>3</v>
      </c>
      <c r="F22" s="7" t="s">
        <v>71</v>
      </c>
      <c r="G22" s="10" t="s">
        <v>24</v>
      </c>
      <c r="H22" s="13" t="s">
        <v>111</v>
      </c>
      <c r="I22" s="9">
        <f>44519.42-3248.8-17556.86</f>
        <v>23713.759999999995</v>
      </c>
      <c r="J22" s="13" t="s">
        <v>112</v>
      </c>
      <c r="K22" s="8" t="s">
        <v>113</v>
      </c>
      <c r="L22" s="8" t="s">
        <v>40</v>
      </c>
      <c r="M22" s="8" t="s">
        <v>29</v>
      </c>
      <c r="N22" s="8" t="s">
        <v>29</v>
      </c>
      <c r="O22" s="8" t="s">
        <v>95</v>
      </c>
      <c r="P22" s="8" t="s">
        <v>114</v>
      </c>
      <c r="Q22" s="7"/>
      <c r="R22" s="12">
        <v>45383</v>
      </c>
      <c r="S22" s="8" t="s">
        <v>69</v>
      </c>
      <c r="T22" s="7" t="s">
        <v>115</v>
      </c>
    </row>
    <row r="23" spans="2:20" x14ac:dyDescent="0.25">
      <c r="B23" s="3">
        <v>16.100000000000001</v>
      </c>
      <c r="C23" s="3" t="s">
        <v>21</v>
      </c>
      <c r="D23" s="4" t="s">
        <v>22</v>
      </c>
      <c r="E23" s="4">
        <v>3</v>
      </c>
      <c r="F23" s="3" t="s">
        <v>116</v>
      </c>
      <c r="G23" s="6" t="s">
        <v>24</v>
      </c>
      <c r="H23" s="14" t="s">
        <v>117</v>
      </c>
      <c r="I23" s="5">
        <f>10000+7138+6807</f>
        <v>23945</v>
      </c>
      <c r="J23" s="14" t="s">
        <v>118</v>
      </c>
      <c r="K23" s="4" t="s">
        <v>113</v>
      </c>
      <c r="L23" s="4" t="s">
        <v>40</v>
      </c>
      <c r="M23" s="4" t="s">
        <v>29</v>
      </c>
      <c r="N23" s="4" t="s">
        <v>30</v>
      </c>
      <c r="O23" s="4" t="s">
        <v>49</v>
      </c>
      <c r="P23" s="4" t="s">
        <v>119</v>
      </c>
      <c r="Q23" s="4" t="s">
        <v>120</v>
      </c>
      <c r="R23" s="11"/>
      <c r="S23" s="4" t="s">
        <v>69</v>
      </c>
      <c r="T23" s="4" t="s">
        <v>121</v>
      </c>
    </row>
    <row r="24" spans="2:20" x14ac:dyDescent="0.25">
      <c r="B24" s="7">
        <v>16.2</v>
      </c>
      <c r="C24" s="7" t="s">
        <v>21</v>
      </c>
      <c r="D24" s="8" t="s">
        <v>22</v>
      </c>
      <c r="E24" s="8">
        <v>4</v>
      </c>
      <c r="F24" s="7" t="s">
        <v>122</v>
      </c>
      <c r="G24" s="10" t="s">
        <v>24</v>
      </c>
      <c r="H24" s="13" t="s">
        <v>117</v>
      </c>
      <c r="I24" s="9">
        <f>(260000/12)*5-7911.65</f>
        <v>100421.68333333335</v>
      </c>
      <c r="J24" s="13" t="s">
        <v>118</v>
      </c>
      <c r="K24" s="8" t="s">
        <v>113</v>
      </c>
      <c r="L24" s="8" t="s">
        <v>40</v>
      </c>
      <c r="M24" s="8" t="s">
        <v>29</v>
      </c>
      <c r="N24" s="8" t="s">
        <v>30</v>
      </c>
      <c r="O24" s="8" t="s">
        <v>49</v>
      </c>
      <c r="P24" s="8" t="s">
        <v>119</v>
      </c>
      <c r="Q24" s="7" t="s">
        <v>120</v>
      </c>
      <c r="R24" s="12"/>
      <c r="S24" s="8" t="s">
        <v>69</v>
      </c>
      <c r="T24" s="7" t="s">
        <v>121</v>
      </c>
    </row>
    <row r="25" spans="2:20" x14ac:dyDescent="0.25">
      <c r="B25" s="3">
        <v>16.3</v>
      </c>
      <c r="C25" s="3" t="s">
        <v>21</v>
      </c>
      <c r="D25" s="4" t="s">
        <v>22</v>
      </c>
      <c r="E25" s="4">
        <v>3</v>
      </c>
      <c r="F25" s="3" t="s">
        <v>116</v>
      </c>
      <c r="G25" s="6" t="s">
        <v>24</v>
      </c>
      <c r="H25" s="14" t="s">
        <v>117</v>
      </c>
      <c r="I25" s="5">
        <f>40000-7138</f>
        <v>32862</v>
      </c>
      <c r="J25" s="14" t="s">
        <v>118</v>
      </c>
      <c r="K25" s="4" t="s">
        <v>113</v>
      </c>
      <c r="L25" s="4" t="s">
        <v>40</v>
      </c>
      <c r="M25" s="4" t="s">
        <v>29</v>
      </c>
      <c r="N25" s="4" t="s">
        <v>30</v>
      </c>
      <c r="O25" s="4" t="s">
        <v>95</v>
      </c>
      <c r="P25" s="4" t="s">
        <v>123</v>
      </c>
      <c r="Q25" s="97" t="s">
        <v>912</v>
      </c>
      <c r="R25" s="11">
        <v>45436</v>
      </c>
      <c r="S25" s="4" t="s">
        <v>69</v>
      </c>
      <c r="T25" s="4" t="s">
        <v>121</v>
      </c>
    </row>
    <row r="26" spans="2:20" x14ac:dyDescent="0.25">
      <c r="B26" s="7">
        <v>16.399999999999999</v>
      </c>
      <c r="C26" s="7" t="s">
        <v>21</v>
      </c>
      <c r="D26" s="8" t="s">
        <v>22</v>
      </c>
      <c r="E26" s="8">
        <v>4</v>
      </c>
      <c r="F26" s="7" t="s">
        <v>122</v>
      </c>
      <c r="G26" s="10" t="s">
        <v>24</v>
      </c>
      <c r="H26" s="13" t="s">
        <v>117</v>
      </c>
      <c r="I26" s="99">
        <f>(260000/12)*7-702.91-13408.766+14000-889-46656.4-15162.53</f>
        <v>88847.060666666686</v>
      </c>
      <c r="J26" s="13" t="s">
        <v>118</v>
      </c>
      <c r="K26" s="8" t="s">
        <v>113</v>
      </c>
      <c r="L26" s="8" t="s">
        <v>40</v>
      </c>
      <c r="M26" s="8" t="s">
        <v>29</v>
      </c>
      <c r="N26" s="8" t="s">
        <v>30</v>
      </c>
      <c r="O26" s="8" t="s">
        <v>95</v>
      </c>
      <c r="P26" s="8" t="s">
        <v>123</v>
      </c>
      <c r="Q26" s="102" t="s">
        <v>912</v>
      </c>
      <c r="R26" s="12">
        <v>45436</v>
      </c>
      <c r="S26" s="8" t="s">
        <v>69</v>
      </c>
      <c r="T26" s="7" t="s">
        <v>121</v>
      </c>
    </row>
    <row r="27" spans="2:20" x14ac:dyDescent="0.25">
      <c r="B27" s="3">
        <v>17</v>
      </c>
      <c r="C27" s="3" t="s">
        <v>21</v>
      </c>
      <c r="D27" s="4" t="s">
        <v>22</v>
      </c>
      <c r="E27" s="4">
        <v>3</v>
      </c>
      <c r="F27" s="3" t="s">
        <v>124</v>
      </c>
      <c r="G27" s="6" t="s">
        <v>24</v>
      </c>
      <c r="H27" s="14" t="s">
        <v>125</v>
      </c>
      <c r="I27" s="5">
        <v>5451.3256000000001</v>
      </c>
      <c r="J27" s="14" t="s">
        <v>126</v>
      </c>
      <c r="K27" s="4" t="s">
        <v>113</v>
      </c>
      <c r="L27" s="4" t="s">
        <v>40</v>
      </c>
      <c r="M27" s="4" t="s">
        <v>29</v>
      </c>
      <c r="N27" s="4" t="s">
        <v>29</v>
      </c>
      <c r="O27" s="4" t="s">
        <v>127</v>
      </c>
      <c r="P27" s="4" t="s">
        <v>128</v>
      </c>
      <c r="Q27" s="4"/>
      <c r="R27" s="11">
        <v>45444</v>
      </c>
      <c r="S27" s="4" t="s">
        <v>34</v>
      </c>
      <c r="T27" s="4" t="s">
        <v>936</v>
      </c>
    </row>
    <row r="28" spans="2:20" x14ac:dyDescent="0.25">
      <c r="B28" s="7"/>
      <c r="C28" s="7"/>
      <c r="D28" s="8"/>
      <c r="E28" s="8"/>
      <c r="F28" s="7"/>
      <c r="G28" s="10"/>
      <c r="H28" s="13" t="s">
        <v>76</v>
      </c>
      <c r="I28" s="9"/>
      <c r="J28" s="13"/>
      <c r="K28" s="8"/>
      <c r="L28" s="8"/>
      <c r="M28" s="8"/>
      <c r="N28" s="8"/>
      <c r="O28" s="8"/>
      <c r="P28" s="8"/>
      <c r="Q28" s="7"/>
      <c r="R28" s="12"/>
      <c r="S28" s="8"/>
      <c r="T28" s="7"/>
    </row>
    <row r="29" spans="2:20" x14ac:dyDescent="0.25">
      <c r="B29" s="3"/>
      <c r="C29" s="3"/>
      <c r="D29" s="4"/>
      <c r="E29" s="4"/>
      <c r="F29" s="3"/>
      <c r="G29" s="6"/>
      <c r="H29" s="14" t="s">
        <v>76</v>
      </c>
      <c r="I29" s="5"/>
      <c r="J29" s="14"/>
      <c r="K29" s="4"/>
      <c r="L29" s="4"/>
      <c r="M29" s="4"/>
      <c r="N29" s="4"/>
      <c r="O29" s="4"/>
      <c r="P29" s="4"/>
      <c r="Q29" s="4"/>
      <c r="R29" s="11"/>
      <c r="S29" s="4"/>
      <c r="T29" s="4"/>
    </row>
    <row r="30" spans="2:20" x14ac:dyDescent="0.25">
      <c r="B30" s="7">
        <v>19</v>
      </c>
      <c r="C30" s="7" t="s">
        <v>21</v>
      </c>
      <c r="D30" s="8" t="s">
        <v>22</v>
      </c>
      <c r="E30" s="8">
        <v>3</v>
      </c>
      <c r="F30" s="7" t="s">
        <v>129</v>
      </c>
      <c r="G30" s="10" t="s">
        <v>24</v>
      </c>
      <c r="H30" s="13" t="s">
        <v>130</v>
      </c>
      <c r="I30" s="9">
        <f>87236.52+9086.04833333333</f>
        <v>96322.568333333329</v>
      </c>
      <c r="J30" s="13" t="s">
        <v>131</v>
      </c>
      <c r="K30" s="8" t="s">
        <v>132</v>
      </c>
      <c r="L30" s="8" t="s">
        <v>40</v>
      </c>
      <c r="M30" s="8" t="s">
        <v>29</v>
      </c>
      <c r="N30" s="8" t="s">
        <v>29</v>
      </c>
      <c r="O30" s="8" t="s">
        <v>95</v>
      </c>
      <c r="P30" s="8" t="s">
        <v>133</v>
      </c>
      <c r="Q30" s="7" t="s">
        <v>58</v>
      </c>
      <c r="R30" s="12">
        <v>45336</v>
      </c>
      <c r="S30" s="8" t="s">
        <v>34</v>
      </c>
      <c r="T30" s="7" t="s">
        <v>937</v>
      </c>
    </row>
    <row r="31" spans="2:20" x14ac:dyDescent="0.25">
      <c r="B31" s="3">
        <v>20</v>
      </c>
      <c r="C31" s="3" t="s">
        <v>21</v>
      </c>
      <c r="D31" s="4" t="s">
        <v>22</v>
      </c>
      <c r="E31" s="4">
        <v>3</v>
      </c>
      <c r="F31" s="3" t="s">
        <v>129</v>
      </c>
      <c r="G31" s="6" t="s">
        <v>24</v>
      </c>
      <c r="H31" s="14" t="s">
        <v>134</v>
      </c>
      <c r="I31" s="5">
        <f>21659.92-9000+1796</f>
        <v>14455.919999999998</v>
      </c>
      <c r="J31" s="14" t="s">
        <v>135</v>
      </c>
      <c r="K31" s="4" t="s">
        <v>132</v>
      </c>
      <c r="L31" s="4" t="s">
        <v>40</v>
      </c>
      <c r="M31" s="4" t="s">
        <v>29</v>
      </c>
      <c r="N31" s="4" t="s">
        <v>29</v>
      </c>
      <c r="O31" s="4" t="s">
        <v>49</v>
      </c>
      <c r="P31" s="4" t="s">
        <v>136</v>
      </c>
      <c r="Q31" s="4" t="s">
        <v>137</v>
      </c>
      <c r="R31" s="11" t="s">
        <v>58</v>
      </c>
      <c r="S31" s="4" t="s">
        <v>34</v>
      </c>
      <c r="T31" s="4" t="s">
        <v>138</v>
      </c>
    </row>
    <row r="32" spans="2:20" x14ac:dyDescent="0.25">
      <c r="B32" s="7"/>
      <c r="C32" s="7"/>
      <c r="D32" s="8"/>
      <c r="E32" s="8"/>
      <c r="F32" s="7"/>
      <c r="G32" s="10"/>
      <c r="H32" s="13" t="s">
        <v>76</v>
      </c>
      <c r="I32" s="9"/>
      <c r="J32" s="13"/>
      <c r="K32" s="8"/>
      <c r="L32" s="8"/>
      <c r="M32" s="8"/>
      <c r="N32" s="8"/>
      <c r="O32" s="8"/>
      <c r="P32" s="8"/>
      <c r="Q32" s="7"/>
      <c r="R32" s="12"/>
      <c r="S32" s="8"/>
      <c r="T32" s="7"/>
    </row>
    <row r="33" spans="2:20" x14ac:dyDescent="0.25">
      <c r="B33" s="3">
        <v>21</v>
      </c>
      <c r="C33" s="3" t="s">
        <v>21</v>
      </c>
      <c r="D33" s="4" t="s">
        <v>22</v>
      </c>
      <c r="E33" s="4">
        <v>3</v>
      </c>
      <c r="F33" s="3" t="s">
        <v>77</v>
      </c>
      <c r="G33" s="6" t="s">
        <v>24</v>
      </c>
      <c r="H33" s="14" t="s">
        <v>139</v>
      </c>
      <c r="I33" s="5">
        <f>272764.5+19974+15500</f>
        <v>308238.5</v>
      </c>
      <c r="J33" s="14" t="s">
        <v>140</v>
      </c>
      <c r="K33" s="4" t="s">
        <v>132</v>
      </c>
      <c r="L33" s="4" t="s">
        <v>40</v>
      </c>
      <c r="M33" s="4" t="s">
        <v>29</v>
      </c>
      <c r="N33" s="4" t="s">
        <v>30</v>
      </c>
      <c r="O33" s="4" t="s">
        <v>49</v>
      </c>
      <c r="P33" s="4" t="s">
        <v>141</v>
      </c>
      <c r="Q33" s="4" t="s">
        <v>142</v>
      </c>
      <c r="R33" s="11" t="s">
        <v>58</v>
      </c>
      <c r="S33" s="4" t="s">
        <v>69</v>
      </c>
      <c r="T33" s="4" t="s">
        <v>143</v>
      </c>
    </row>
    <row r="34" spans="2:20" x14ac:dyDescent="0.25">
      <c r="B34" s="102">
        <v>22.1</v>
      </c>
      <c r="C34" s="7" t="s">
        <v>21</v>
      </c>
      <c r="D34" s="8" t="s">
        <v>22</v>
      </c>
      <c r="E34" s="8">
        <v>3</v>
      </c>
      <c r="F34" s="7" t="s">
        <v>144</v>
      </c>
      <c r="G34" s="10" t="s">
        <v>24</v>
      </c>
      <c r="H34" s="13" t="s">
        <v>145</v>
      </c>
      <c r="I34" s="99">
        <f>2399757.23-5000-42504.165-12000-7664-5000-3210-1100000</f>
        <v>1224379.0649999999</v>
      </c>
      <c r="J34" s="13" t="s">
        <v>146</v>
      </c>
      <c r="K34" s="8" t="s">
        <v>132</v>
      </c>
      <c r="L34" s="8" t="s">
        <v>40</v>
      </c>
      <c r="M34" s="8" t="s">
        <v>29</v>
      </c>
      <c r="N34" s="8" t="s">
        <v>30</v>
      </c>
      <c r="O34" s="8" t="s">
        <v>49</v>
      </c>
      <c r="P34" s="8" t="s">
        <v>147</v>
      </c>
      <c r="Q34" s="7" t="s">
        <v>148</v>
      </c>
      <c r="R34" s="12" t="s">
        <v>58</v>
      </c>
      <c r="S34" s="8" t="s">
        <v>69</v>
      </c>
      <c r="T34" s="7" t="s">
        <v>149</v>
      </c>
    </row>
    <row r="35" spans="2:20" x14ac:dyDescent="0.25">
      <c r="B35" s="102">
        <v>22.2</v>
      </c>
      <c r="C35" s="7" t="s">
        <v>21</v>
      </c>
      <c r="D35" s="8" t="s">
        <v>22</v>
      </c>
      <c r="E35" s="7">
        <v>3</v>
      </c>
      <c r="F35" s="7" t="s">
        <v>144</v>
      </c>
      <c r="G35" s="10" t="s">
        <v>24</v>
      </c>
      <c r="H35" s="13" t="s">
        <v>145</v>
      </c>
      <c r="I35" s="100">
        <f>1100000</f>
        <v>1100000</v>
      </c>
      <c r="J35" s="13" t="s">
        <v>146</v>
      </c>
      <c r="K35" s="8" t="s">
        <v>132</v>
      </c>
      <c r="L35" s="8" t="s">
        <v>40</v>
      </c>
      <c r="M35" s="8" t="s">
        <v>29</v>
      </c>
      <c r="N35" s="8" t="s">
        <v>30</v>
      </c>
      <c r="O35" s="8" t="s">
        <v>95</v>
      </c>
      <c r="P35" s="8" t="s">
        <v>935</v>
      </c>
      <c r="Q35" s="7"/>
      <c r="R35" s="139">
        <v>45581</v>
      </c>
      <c r="S35" s="8" t="s">
        <v>69</v>
      </c>
      <c r="T35" s="7" t="s">
        <v>149</v>
      </c>
    </row>
    <row r="36" spans="2:20" x14ac:dyDescent="0.25">
      <c r="B36" s="3">
        <v>23</v>
      </c>
      <c r="C36" s="3" t="s">
        <v>21</v>
      </c>
      <c r="D36" s="4" t="s">
        <v>22</v>
      </c>
      <c r="E36" s="4">
        <v>3</v>
      </c>
      <c r="F36" s="3" t="s">
        <v>150</v>
      </c>
      <c r="G36" s="6" t="s">
        <v>24</v>
      </c>
      <c r="H36" s="14" t="s">
        <v>151</v>
      </c>
      <c r="I36" s="5">
        <v>13208</v>
      </c>
      <c r="J36" s="14" t="s">
        <v>152</v>
      </c>
      <c r="K36" s="4" t="s">
        <v>132</v>
      </c>
      <c r="L36" s="4" t="s">
        <v>40</v>
      </c>
      <c r="M36" s="4" t="s">
        <v>29</v>
      </c>
      <c r="N36" s="4" t="s">
        <v>29</v>
      </c>
      <c r="O36" s="4" t="s">
        <v>31</v>
      </c>
      <c r="P36" s="4" t="s">
        <v>153</v>
      </c>
      <c r="Q36" s="4" t="s">
        <v>154</v>
      </c>
      <c r="R36" s="11">
        <v>45552</v>
      </c>
      <c r="S36" s="4" t="s">
        <v>34</v>
      </c>
      <c r="T36" s="4" t="s">
        <v>155</v>
      </c>
    </row>
    <row r="37" spans="2:20" x14ac:dyDescent="0.25">
      <c r="B37" s="7"/>
      <c r="C37" s="7"/>
      <c r="D37" s="8"/>
      <c r="E37" s="8"/>
      <c r="F37" s="7"/>
      <c r="G37" s="10"/>
      <c r="H37" s="13" t="s">
        <v>76</v>
      </c>
      <c r="I37" s="9"/>
      <c r="J37" s="13"/>
      <c r="K37" s="8"/>
      <c r="L37" s="8"/>
      <c r="M37" s="8"/>
      <c r="N37" s="8"/>
      <c r="O37" s="8"/>
      <c r="P37" s="8"/>
      <c r="Q37" s="7"/>
      <c r="R37" s="12"/>
      <c r="S37" s="8"/>
      <c r="T37" s="7"/>
    </row>
    <row r="38" spans="2:20" x14ac:dyDescent="0.25">
      <c r="B38" s="3">
        <v>24</v>
      </c>
      <c r="C38" s="3" t="s">
        <v>21</v>
      </c>
      <c r="D38" s="4" t="s">
        <v>22</v>
      </c>
      <c r="E38" s="4">
        <v>3</v>
      </c>
      <c r="F38" s="3" t="s">
        <v>156</v>
      </c>
      <c r="G38" s="6" t="s">
        <v>24</v>
      </c>
      <c r="H38" s="14" t="s">
        <v>157</v>
      </c>
      <c r="I38" s="5">
        <f>2230.48+2298.89*4/12</f>
        <v>2996.7766666666666</v>
      </c>
      <c r="J38" s="14" t="s">
        <v>158</v>
      </c>
      <c r="K38" s="4" t="s">
        <v>132</v>
      </c>
      <c r="L38" s="4" t="s">
        <v>40</v>
      </c>
      <c r="M38" s="4" t="s">
        <v>29</v>
      </c>
      <c r="N38" s="4" t="s">
        <v>29</v>
      </c>
      <c r="O38" s="4" t="s">
        <v>159</v>
      </c>
      <c r="P38" s="4" t="s">
        <v>160</v>
      </c>
      <c r="Q38" s="4" t="s">
        <v>161</v>
      </c>
      <c r="R38" s="11">
        <v>45410</v>
      </c>
      <c r="S38" s="4" t="s">
        <v>34</v>
      </c>
      <c r="T38" s="4" t="s">
        <v>162</v>
      </c>
    </row>
    <row r="39" spans="2:20" x14ac:dyDescent="0.25">
      <c r="B39" s="7">
        <v>25.1</v>
      </c>
      <c r="C39" s="7" t="s">
        <v>21</v>
      </c>
      <c r="D39" s="8" t="s">
        <v>22</v>
      </c>
      <c r="E39" s="8">
        <v>3</v>
      </c>
      <c r="F39" s="7" t="s">
        <v>77</v>
      </c>
      <c r="G39" s="10" t="s">
        <v>24</v>
      </c>
      <c r="H39" s="13" t="s">
        <v>163</v>
      </c>
      <c r="I39" s="100">
        <f>3820000-211316-2159641+500000</f>
        <v>1949043</v>
      </c>
      <c r="J39" s="13" t="s">
        <v>164</v>
      </c>
      <c r="K39" s="8" t="s">
        <v>132</v>
      </c>
      <c r="L39" s="8" t="s">
        <v>40</v>
      </c>
      <c r="M39" s="8" t="s">
        <v>29</v>
      </c>
      <c r="N39" s="8" t="s">
        <v>30</v>
      </c>
      <c r="O39" s="8" t="s">
        <v>49</v>
      </c>
      <c r="P39" s="8" t="s">
        <v>165</v>
      </c>
      <c r="Q39" s="7" t="s">
        <v>166</v>
      </c>
      <c r="R39" s="12"/>
      <c r="S39" s="8" t="s">
        <v>69</v>
      </c>
      <c r="T39" s="7" t="s">
        <v>167</v>
      </c>
    </row>
    <row r="40" spans="2:20" x14ac:dyDescent="0.25">
      <c r="B40" s="3">
        <v>25.2</v>
      </c>
      <c r="C40" s="3" t="s">
        <v>21</v>
      </c>
      <c r="D40" s="4" t="s">
        <v>22</v>
      </c>
      <c r="E40" s="4">
        <v>3</v>
      </c>
      <c r="F40" s="3" t="s">
        <v>77</v>
      </c>
      <c r="G40" s="6" t="s">
        <v>24</v>
      </c>
      <c r="H40" s="14" t="s">
        <v>163</v>
      </c>
      <c r="I40" s="99">
        <f>2159641-500000</f>
        <v>1659641</v>
      </c>
      <c r="J40" s="14" t="s">
        <v>164</v>
      </c>
      <c r="K40" s="4" t="s">
        <v>132</v>
      </c>
      <c r="L40" s="4" t="s">
        <v>40</v>
      </c>
      <c r="M40" s="4" t="s">
        <v>29</v>
      </c>
      <c r="N40" s="4" t="s">
        <v>30</v>
      </c>
      <c r="O40" s="4" t="s">
        <v>95</v>
      </c>
      <c r="P40" s="4" t="s">
        <v>168</v>
      </c>
      <c r="Q40" s="4"/>
      <c r="R40" s="11">
        <v>45437</v>
      </c>
      <c r="S40" s="4" t="s">
        <v>69</v>
      </c>
      <c r="T40" s="4" t="s">
        <v>167</v>
      </c>
    </row>
    <row r="41" spans="2:20" x14ac:dyDescent="0.25">
      <c r="B41" s="7">
        <v>26</v>
      </c>
      <c r="C41" s="7" t="s">
        <v>21</v>
      </c>
      <c r="D41" s="8" t="s">
        <v>22</v>
      </c>
      <c r="E41" s="8">
        <v>3</v>
      </c>
      <c r="F41" s="7" t="s">
        <v>169</v>
      </c>
      <c r="G41" s="10" t="s">
        <v>24</v>
      </c>
      <c r="H41" s="13" t="s">
        <v>170</v>
      </c>
      <c r="I41" s="9">
        <f>2019095.9-17090+12316.29+100000+49024.04</f>
        <v>2163346.23</v>
      </c>
      <c r="J41" s="13" t="s">
        <v>171</v>
      </c>
      <c r="K41" s="8" t="s">
        <v>132</v>
      </c>
      <c r="L41" s="8" t="s">
        <v>40</v>
      </c>
      <c r="M41" s="8" t="s">
        <v>29</v>
      </c>
      <c r="N41" s="8" t="s">
        <v>30</v>
      </c>
      <c r="O41" s="8" t="s">
        <v>31</v>
      </c>
      <c r="P41" s="8" t="s">
        <v>172</v>
      </c>
      <c r="Q41" s="7" t="s">
        <v>173</v>
      </c>
      <c r="R41" s="12">
        <v>45506</v>
      </c>
      <c r="S41" s="8" t="s">
        <v>69</v>
      </c>
      <c r="T41" s="7" t="s">
        <v>174</v>
      </c>
    </row>
    <row r="42" spans="2:20" x14ac:dyDescent="0.25">
      <c r="B42" s="3">
        <v>27</v>
      </c>
      <c r="C42" s="3" t="s">
        <v>21</v>
      </c>
      <c r="D42" s="4" t="s">
        <v>22</v>
      </c>
      <c r="E42" s="4">
        <v>3</v>
      </c>
      <c r="F42" s="3" t="s">
        <v>175</v>
      </c>
      <c r="G42" s="6" t="s">
        <v>24</v>
      </c>
      <c r="H42" s="14" t="s">
        <v>176</v>
      </c>
      <c r="I42" s="5">
        <v>108421.68</v>
      </c>
      <c r="J42" s="14" t="s">
        <v>177</v>
      </c>
      <c r="K42" s="4" t="s">
        <v>132</v>
      </c>
      <c r="L42" s="4" t="s">
        <v>40</v>
      </c>
      <c r="M42" s="4" t="s">
        <v>29</v>
      </c>
      <c r="N42" s="4" t="s">
        <v>30</v>
      </c>
      <c r="O42" s="4" t="s">
        <v>49</v>
      </c>
      <c r="P42" s="4" t="s">
        <v>178</v>
      </c>
      <c r="Q42" s="4" t="s">
        <v>179</v>
      </c>
      <c r="R42" s="11" t="s">
        <v>58</v>
      </c>
      <c r="S42" s="4" t="s">
        <v>69</v>
      </c>
      <c r="T42" s="4" t="s">
        <v>180</v>
      </c>
    </row>
    <row r="43" spans="2:20" x14ac:dyDescent="0.25">
      <c r="B43" s="7">
        <v>28</v>
      </c>
      <c r="C43" s="7" t="s">
        <v>21</v>
      </c>
      <c r="D43" s="8" t="s">
        <v>22</v>
      </c>
      <c r="E43" s="8">
        <v>3</v>
      </c>
      <c r="F43" s="7" t="s">
        <v>175</v>
      </c>
      <c r="G43" s="10" t="s">
        <v>24</v>
      </c>
      <c r="H43" s="13" t="s">
        <v>181</v>
      </c>
      <c r="I43" s="9">
        <v>34783.9</v>
      </c>
      <c r="J43" s="13" t="s">
        <v>182</v>
      </c>
      <c r="K43" s="8" t="s">
        <v>132</v>
      </c>
      <c r="L43" s="8" t="s">
        <v>40</v>
      </c>
      <c r="M43" s="8" t="s">
        <v>29</v>
      </c>
      <c r="N43" s="8" t="s">
        <v>30</v>
      </c>
      <c r="O43" s="8" t="s">
        <v>49</v>
      </c>
      <c r="P43" s="8" t="s">
        <v>183</v>
      </c>
      <c r="Q43" s="7" t="s">
        <v>184</v>
      </c>
      <c r="R43" s="12" t="s">
        <v>58</v>
      </c>
      <c r="S43" s="8" t="s">
        <v>69</v>
      </c>
      <c r="T43" s="7" t="s">
        <v>180</v>
      </c>
    </row>
    <row r="44" spans="2:20" x14ac:dyDescent="0.25">
      <c r="B44" s="3">
        <v>29.1</v>
      </c>
      <c r="C44" s="3" t="s">
        <v>21</v>
      </c>
      <c r="D44" s="4" t="s">
        <v>22</v>
      </c>
      <c r="E44" s="4">
        <v>3</v>
      </c>
      <c r="F44" s="3" t="s">
        <v>77</v>
      </c>
      <c r="G44" s="6" t="s">
        <v>24</v>
      </c>
      <c r="H44" s="14" t="s">
        <v>185</v>
      </c>
      <c r="I44" s="5">
        <f>10394166.79+3568.784+1736434</f>
        <v>12134169.573999999</v>
      </c>
      <c r="J44" s="14" t="s">
        <v>186</v>
      </c>
      <c r="K44" s="4" t="s">
        <v>132</v>
      </c>
      <c r="L44" s="4" t="s">
        <v>40</v>
      </c>
      <c r="M44" s="4" t="s">
        <v>29</v>
      </c>
      <c r="N44" s="4" t="s">
        <v>30</v>
      </c>
      <c r="O44" s="4" t="s">
        <v>49</v>
      </c>
      <c r="P44" s="4" t="s">
        <v>187</v>
      </c>
      <c r="Q44" s="4" t="s">
        <v>188</v>
      </c>
      <c r="R44" s="11" t="s">
        <v>58</v>
      </c>
      <c r="S44" s="4" t="s">
        <v>43</v>
      </c>
      <c r="T44" s="4" t="s">
        <v>167</v>
      </c>
    </row>
    <row r="45" spans="2:20" x14ac:dyDescent="0.25">
      <c r="B45" s="7">
        <v>29.2</v>
      </c>
      <c r="C45" s="7" t="s">
        <v>21</v>
      </c>
      <c r="D45" s="8" t="s">
        <v>22</v>
      </c>
      <c r="E45" s="8">
        <v>3</v>
      </c>
      <c r="F45" s="7" t="s">
        <v>77</v>
      </c>
      <c r="G45" s="10" t="s">
        <v>24</v>
      </c>
      <c r="H45" s="13" t="s">
        <v>185</v>
      </c>
      <c r="I45" s="9">
        <v>0</v>
      </c>
      <c r="J45" s="13" t="s">
        <v>186</v>
      </c>
      <c r="K45" s="8" t="s">
        <v>132</v>
      </c>
      <c r="L45" s="8" t="s">
        <v>40</v>
      </c>
      <c r="M45" s="8" t="s">
        <v>29</v>
      </c>
      <c r="N45" s="8" t="s">
        <v>30</v>
      </c>
      <c r="O45" s="8" t="s">
        <v>95</v>
      </c>
      <c r="P45" s="8" t="s">
        <v>189</v>
      </c>
      <c r="Q45" s="7"/>
      <c r="R45" s="12" t="s">
        <v>58</v>
      </c>
      <c r="S45" s="8" t="s">
        <v>43</v>
      </c>
      <c r="T45" s="7" t="s">
        <v>167</v>
      </c>
    </row>
    <row r="46" spans="2:20" x14ac:dyDescent="0.25">
      <c r="B46" s="3">
        <v>30</v>
      </c>
      <c r="C46" s="3" t="s">
        <v>21</v>
      </c>
      <c r="D46" s="4" t="s">
        <v>22</v>
      </c>
      <c r="E46" s="4">
        <v>3</v>
      </c>
      <c r="F46" s="3" t="s">
        <v>77</v>
      </c>
      <c r="G46" s="6" t="s">
        <v>24</v>
      </c>
      <c r="H46" s="14" t="s">
        <v>190</v>
      </c>
      <c r="I46" s="5">
        <v>691685.81</v>
      </c>
      <c r="J46" s="14" t="s">
        <v>191</v>
      </c>
      <c r="K46" s="4" t="s">
        <v>192</v>
      </c>
      <c r="L46" s="4" t="s">
        <v>40</v>
      </c>
      <c r="M46" s="4" t="s">
        <v>29</v>
      </c>
      <c r="N46" s="4" t="s">
        <v>30</v>
      </c>
      <c r="O46" s="4" t="s">
        <v>31</v>
      </c>
      <c r="P46" s="4" t="s">
        <v>193</v>
      </c>
      <c r="Q46" s="4" t="s">
        <v>194</v>
      </c>
      <c r="R46" s="11">
        <v>45438</v>
      </c>
      <c r="S46" s="4" t="s">
        <v>34</v>
      </c>
      <c r="T46" s="4" t="s">
        <v>167</v>
      </c>
    </row>
    <row r="47" spans="2:20" x14ac:dyDescent="0.25">
      <c r="B47" s="7">
        <v>31</v>
      </c>
      <c r="C47" s="7" t="s">
        <v>21</v>
      </c>
      <c r="D47" s="8" t="s">
        <v>22</v>
      </c>
      <c r="E47" s="8">
        <v>3</v>
      </c>
      <c r="F47" s="7" t="s">
        <v>195</v>
      </c>
      <c r="G47" s="10" t="s">
        <v>24</v>
      </c>
      <c r="H47" s="13" t="s">
        <v>196</v>
      </c>
      <c r="I47" s="9">
        <v>52456.68</v>
      </c>
      <c r="J47" s="13" t="s">
        <v>197</v>
      </c>
      <c r="K47" s="8" t="s">
        <v>192</v>
      </c>
      <c r="L47" s="8" t="s">
        <v>40</v>
      </c>
      <c r="M47" s="8" t="s">
        <v>29</v>
      </c>
      <c r="N47" s="8" t="s">
        <v>30</v>
      </c>
      <c r="O47" s="8" t="s">
        <v>31</v>
      </c>
      <c r="P47" s="8" t="s">
        <v>198</v>
      </c>
      <c r="Q47" s="7" t="s">
        <v>199</v>
      </c>
      <c r="R47" s="12">
        <v>45565</v>
      </c>
      <c r="S47" s="8" t="s">
        <v>34</v>
      </c>
      <c r="T47" s="7" t="s">
        <v>200</v>
      </c>
    </row>
    <row r="48" spans="2:20" x14ac:dyDescent="0.25">
      <c r="B48" s="3">
        <v>32</v>
      </c>
      <c r="C48" s="3" t="s">
        <v>21</v>
      </c>
      <c r="D48" s="4" t="s">
        <v>22</v>
      </c>
      <c r="E48" s="4">
        <v>3</v>
      </c>
      <c r="F48" s="3" t="s">
        <v>201</v>
      </c>
      <c r="G48" s="6" t="s">
        <v>24</v>
      </c>
      <c r="H48" s="14" t="s">
        <v>202</v>
      </c>
      <c r="I48" s="5">
        <f>13100000-459364-19974-893-150396-54326-60004-12316.29-33000+7778</f>
        <v>12317504.710000001</v>
      </c>
      <c r="J48" s="14" t="s">
        <v>203</v>
      </c>
      <c r="K48" s="4" t="s">
        <v>192</v>
      </c>
      <c r="L48" s="4" t="s">
        <v>40</v>
      </c>
      <c r="M48" s="4" t="s">
        <v>29</v>
      </c>
      <c r="N48" s="4" t="s">
        <v>30</v>
      </c>
      <c r="O48" s="4" t="s">
        <v>31</v>
      </c>
      <c r="P48" s="4" t="s">
        <v>204</v>
      </c>
      <c r="Q48" s="4" t="s">
        <v>205</v>
      </c>
      <c r="R48" s="11">
        <v>45321</v>
      </c>
      <c r="S48" s="4" t="s">
        <v>34</v>
      </c>
      <c r="T48" s="4" t="s">
        <v>206</v>
      </c>
    </row>
    <row r="49" spans="2:20" x14ac:dyDescent="0.25">
      <c r="B49" s="7">
        <v>33</v>
      </c>
      <c r="C49" s="7" t="s">
        <v>21</v>
      </c>
      <c r="D49" s="8" t="s">
        <v>22</v>
      </c>
      <c r="E49" s="8">
        <v>3</v>
      </c>
      <c r="F49" s="7" t="s">
        <v>98</v>
      </c>
      <c r="G49" s="10" t="s">
        <v>24</v>
      </c>
      <c r="H49" s="13" t="s">
        <v>207</v>
      </c>
      <c r="I49" s="9">
        <v>12950.53</v>
      </c>
      <c r="J49" s="13" t="s">
        <v>208</v>
      </c>
      <c r="K49" s="8" t="s">
        <v>192</v>
      </c>
      <c r="L49" s="8" t="s">
        <v>40</v>
      </c>
      <c r="M49" s="8" t="s">
        <v>29</v>
      </c>
      <c r="N49" s="8" t="s">
        <v>30</v>
      </c>
      <c r="O49" s="8" t="s">
        <v>95</v>
      </c>
      <c r="P49" s="97" t="s">
        <v>209</v>
      </c>
      <c r="Q49" s="7"/>
      <c r="R49" s="12">
        <v>45534</v>
      </c>
      <c r="S49" s="8" t="s">
        <v>43</v>
      </c>
      <c r="T49" s="7" t="s">
        <v>210</v>
      </c>
    </row>
    <row r="50" spans="2:20" x14ac:dyDescent="0.25">
      <c r="B50" s="3">
        <v>34</v>
      </c>
      <c r="C50" s="3" t="s">
        <v>21</v>
      </c>
      <c r="D50" s="4" t="s">
        <v>22</v>
      </c>
      <c r="E50" s="4">
        <v>4</v>
      </c>
      <c r="F50" s="3" t="s">
        <v>211</v>
      </c>
      <c r="G50" s="6" t="s">
        <v>24</v>
      </c>
      <c r="H50" s="14" t="s">
        <v>212</v>
      </c>
      <c r="I50" s="100">
        <f>170000-3568.7840000001-30000+14000+12094+46656.4+15162.53-13849.8+43672.19-38012</f>
        <v>216154.53599999991</v>
      </c>
      <c r="J50" s="14" t="s">
        <v>213</v>
      </c>
      <c r="K50" s="4" t="s">
        <v>192</v>
      </c>
      <c r="L50" s="4" t="s">
        <v>40</v>
      </c>
      <c r="M50" s="4" t="s">
        <v>29</v>
      </c>
      <c r="N50" s="4" t="s">
        <v>29</v>
      </c>
      <c r="O50" s="4" t="s">
        <v>95</v>
      </c>
      <c r="P50" s="4" t="s">
        <v>214</v>
      </c>
      <c r="Q50" s="4"/>
      <c r="R50" s="11">
        <v>45350</v>
      </c>
      <c r="S50" s="4" t="s">
        <v>43</v>
      </c>
      <c r="T50" s="4" t="s">
        <v>215</v>
      </c>
    </row>
    <row r="51" spans="2:20" x14ac:dyDescent="0.25">
      <c r="B51" s="7">
        <v>35</v>
      </c>
      <c r="C51" s="7" t="s">
        <v>21</v>
      </c>
      <c r="D51" s="8" t="s">
        <v>22</v>
      </c>
      <c r="E51" s="8">
        <v>4</v>
      </c>
      <c r="F51" s="7" t="s">
        <v>216</v>
      </c>
      <c r="G51" s="10" t="s">
        <v>24</v>
      </c>
      <c r="H51" s="13" t="s">
        <v>217</v>
      </c>
      <c r="I51" s="99">
        <f>6000-5000</f>
        <v>1000</v>
      </c>
      <c r="J51" s="13" t="s">
        <v>218</v>
      </c>
      <c r="K51" s="8" t="s">
        <v>192</v>
      </c>
      <c r="L51" s="8" t="s">
        <v>40</v>
      </c>
      <c r="M51" s="8" t="s">
        <v>29</v>
      </c>
      <c r="N51" s="8" t="s">
        <v>29</v>
      </c>
      <c r="O51" s="8" t="s">
        <v>159</v>
      </c>
      <c r="P51" s="8" t="s">
        <v>114</v>
      </c>
      <c r="Q51" s="7"/>
      <c r="R51" s="12">
        <v>45442</v>
      </c>
      <c r="S51" s="8" t="s">
        <v>69</v>
      </c>
      <c r="T51" s="7" t="s">
        <v>939</v>
      </c>
    </row>
    <row r="52" spans="2:20" x14ac:dyDescent="0.25">
      <c r="B52" s="3">
        <v>36</v>
      </c>
      <c r="C52" s="3" t="s">
        <v>21</v>
      </c>
      <c r="D52" s="4" t="s">
        <v>22</v>
      </c>
      <c r="E52" s="4">
        <v>3</v>
      </c>
      <c r="F52" s="3" t="s">
        <v>219</v>
      </c>
      <c r="G52" s="6" t="s">
        <v>24</v>
      </c>
      <c r="H52" s="14" t="s">
        <v>220</v>
      </c>
      <c r="I52" s="99">
        <f>40000-36000</f>
        <v>4000</v>
      </c>
      <c r="J52" s="14" t="s">
        <v>221</v>
      </c>
      <c r="K52" s="4" t="s">
        <v>192</v>
      </c>
      <c r="L52" s="4" t="s">
        <v>40</v>
      </c>
      <c r="M52" s="4" t="s">
        <v>29</v>
      </c>
      <c r="N52" s="4" t="s">
        <v>29</v>
      </c>
      <c r="O52" s="4" t="s">
        <v>95</v>
      </c>
      <c r="P52" s="4" t="s">
        <v>114</v>
      </c>
      <c r="Q52" s="4"/>
      <c r="R52" s="11">
        <v>45350</v>
      </c>
      <c r="S52" s="4" t="s">
        <v>69</v>
      </c>
      <c r="T52" s="4" t="s">
        <v>222</v>
      </c>
    </row>
    <row r="53" spans="2:20" x14ac:dyDescent="0.25">
      <c r="B53" s="7">
        <v>37</v>
      </c>
      <c r="C53" s="7" t="s">
        <v>21</v>
      </c>
      <c r="D53" s="8" t="s">
        <v>22</v>
      </c>
      <c r="E53" s="8">
        <v>4</v>
      </c>
      <c r="F53" s="7" t="s">
        <v>223</v>
      </c>
      <c r="G53" s="10" t="s">
        <v>24</v>
      </c>
      <c r="H53" s="13" t="s">
        <v>224</v>
      </c>
      <c r="I53" s="9">
        <f>30000+13000</f>
        <v>43000</v>
      </c>
      <c r="J53" s="13" t="s">
        <v>225</v>
      </c>
      <c r="K53" s="8" t="s">
        <v>192</v>
      </c>
      <c r="L53" s="8" t="s">
        <v>40</v>
      </c>
      <c r="M53" s="8" t="s">
        <v>29</v>
      </c>
      <c r="N53" s="8" t="s">
        <v>29</v>
      </c>
      <c r="O53" s="8" t="s">
        <v>95</v>
      </c>
      <c r="P53" s="8" t="s">
        <v>226</v>
      </c>
      <c r="Q53" s="7"/>
      <c r="R53" s="12">
        <v>45350</v>
      </c>
      <c r="S53" s="8" t="s">
        <v>69</v>
      </c>
      <c r="T53" s="7" t="s">
        <v>227</v>
      </c>
    </row>
    <row r="54" spans="2:20" x14ac:dyDescent="0.25">
      <c r="B54" s="3">
        <v>38</v>
      </c>
      <c r="C54" s="3" t="s">
        <v>21</v>
      </c>
      <c r="D54" s="4" t="s">
        <v>22</v>
      </c>
      <c r="E54" s="4">
        <v>3</v>
      </c>
      <c r="F54" s="3" t="s">
        <v>228</v>
      </c>
      <c r="G54" s="6" t="s">
        <v>24</v>
      </c>
      <c r="H54" s="14" t="s">
        <v>229</v>
      </c>
      <c r="I54" s="99">
        <f>40000-6000</f>
        <v>34000</v>
      </c>
      <c r="J54" s="14" t="s">
        <v>230</v>
      </c>
      <c r="K54" s="4" t="s">
        <v>192</v>
      </c>
      <c r="L54" s="4" t="s">
        <v>40</v>
      </c>
      <c r="M54" s="4" t="s">
        <v>29</v>
      </c>
      <c r="N54" s="4" t="s">
        <v>29</v>
      </c>
      <c r="O54" s="4" t="s">
        <v>159</v>
      </c>
      <c r="P54" s="4" t="s">
        <v>114</v>
      </c>
      <c r="Q54" s="4"/>
      <c r="R54" s="11">
        <v>45350</v>
      </c>
      <c r="S54" s="4" t="s">
        <v>69</v>
      </c>
      <c r="T54" s="4" t="s">
        <v>231</v>
      </c>
    </row>
    <row r="55" spans="2:20" x14ac:dyDescent="0.25">
      <c r="B55" s="7">
        <v>39</v>
      </c>
      <c r="C55" s="7" t="s">
        <v>21</v>
      </c>
      <c r="D55" s="8" t="s">
        <v>22</v>
      </c>
      <c r="E55" s="8">
        <v>3</v>
      </c>
      <c r="F55" s="7" t="s">
        <v>232</v>
      </c>
      <c r="G55" s="10" t="s">
        <v>24</v>
      </c>
      <c r="H55" s="13" t="s">
        <v>233</v>
      </c>
      <c r="I55" s="99">
        <f>34000-4278.6-1012.76-2325</f>
        <v>26383.640000000003</v>
      </c>
      <c r="J55" s="13" t="s">
        <v>234</v>
      </c>
      <c r="K55" s="8" t="s">
        <v>235</v>
      </c>
      <c r="L55" s="8" t="s">
        <v>40</v>
      </c>
      <c r="M55" s="8" t="s">
        <v>29</v>
      </c>
      <c r="N55" s="8" t="s">
        <v>29</v>
      </c>
      <c r="O55" s="8" t="s">
        <v>236</v>
      </c>
      <c r="P55" s="8" t="s">
        <v>58</v>
      </c>
      <c r="Q55" s="7" t="s">
        <v>58</v>
      </c>
      <c r="R55" s="12" t="s">
        <v>58</v>
      </c>
      <c r="S55" s="8" t="s">
        <v>34</v>
      </c>
      <c r="T55" s="7"/>
    </row>
    <row r="56" spans="2:20" x14ac:dyDescent="0.25">
      <c r="B56" s="3">
        <v>40</v>
      </c>
      <c r="C56" s="3" t="s">
        <v>21</v>
      </c>
      <c r="D56" s="4" t="s">
        <v>22</v>
      </c>
      <c r="E56" s="4">
        <v>3</v>
      </c>
      <c r="F56" s="3" t="s">
        <v>237</v>
      </c>
      <c r="G56" s="6" t="s">
        <v>24</v>
      </c>
      <c r="H56" s="14" t="s">
        <v>238</v>
      </c>
      <c r="I56" s="5">
        <v>9635</v>
      </c>
      <c r="J56" s="14" t="s">
        <v>239</v>
      </c>
      <c r="K56" s="4" t="s">
        <v>235</v>
      </c>
      <c r="L56" s="4" t="s">
        <v>40</v>
      </c>
      <c r="M56" s="4" t="s">
        <v>29</v>
      </c>
      <c r="N56" s="4" t="s">
        <v>29</v>
      </c>
      <c r="O56" s="4" t="s">
        <v>31</v>
      </c>
      <c r="P56" s="4" t="s">
        <v>240</v>
      </c>
      <c r="Q56" s="4" t="s">
        <v>241</v>
      </c>
      <c r="R56" s="11">
        <v>45505</v>
      </c>
      <c r="S56" s="4" t="s">
        <v>69</v>
      </c>
      <c r="T56" s="4" t="s">
        <v>242</v>
      </c>
    </row>
    <row r="57" spans="2:20" x14ac:dyDescent="0.25">
      <c r="B57" s="7">
        <v>41</v>
      </c>
      <c r="C57" s="7" t="s">
        <v>21</v>
      </c>
      <c r="D57" s="8" t="s">
        <v>22</v>
      </c>
      <c r="E57" s="8">
        <v>3</v>
      </c>
      <c r="F57" s="7" t="s">
        <v>105</v>
      </c>
      <c r="G57" s="10" t="s">
        <v>24</v>
      </c>
      <c r="H57" s="13" t="s">
        <v>243</v>
      </c>
      <c r="I57" s="9">
        <v>60000</v>
      </c>
      <c r="J57" s="13" t="s">
        <v>244</v>
      </c>
      <c r="K57" s="8" t="s">
        <v>245</v>
      </c>
      <c r="L57" s="8" t="s">
        <v>40</v>
      </c>
      <c r="M57" s="8" t="s">
        <v>30</v>
      </c>
      <c r="N57" s="8" t="s">
        <v>30</v>
      </c>
      <c r="O57" s="8" t="s">
        <v>95</v>
      </c>
      <c r="P57" s="8" t="s">
        <v>114</v>
      </c>
      <c r="Q57" s="7"/>
      <c r="R57" s="12">
        <v>45355</v>
      </c>
      <c r="S57" s="8" t="s">
        <v>69</v>
      </c>
      <c r="T57" s="7" t="s">
        <v>246</v>
      </c>
    </row>
    <row r="58" spans="2:20" x14ac:dyDescent="0.25">
      <c r="B58" s="3">
        <v>42</v>
      </c>
      <c r="C58" s="3" t="s">
        <v>21</v>
      </c>
      <c r="D58" s="4" t="s">
        <v>22</v>
      </c>
      <c r="E58" s="4">
        <v>3</v>
      </c>
      <c r="F58" s="3" t="s">
        <v>65</v>
      </c>
      <c r="G58" s="6" t="s">
        <v>24</v>
      </c>
      <c r="H58" s="14" t="s">
        <v>247</v>
      </c>
      <c r="I58" s="5">
        <v>36829.93</v>
      </c>
      <c r="J58" s="14" t="s">
        <v>244</v>
      </c>
      <c r="K58" s="4" t="s">
        <v>245</v>
      </c>
      <c r="L58" s="4" t="s">
        <v>40</v>
      </c>
      <c r="M58" s="4" t="s">
        <v>29</v>
      </c>
      <c r="N58" s="4" t="s">
        <v>30</v>
      </c>
      <c r="O58" s="4" t="s">
        <v>159</v>
      </c>
      <c r="P58" s="4" t="s">
        <v>114</v>
      </c>
      <c r="Q58" s="4"/>
      <c r="R58" s="11">
        <v>45323</v>
      </c>
      <c r="S58" s="4" t="s">
        <v>34</v>
      </c>
      <c r="T58" s="4" t="s">
        <v>248</v>
      </c>
    </row>
    <row r="59" spans="2:20" x14ac:dyDescent="0.25">
      <c r="B59" s="7">
        <v>43</v>
      </c>
      <c r="C59" s="7" t="s">
        <v>21</v>
      </c>
      <c r="D59" s="8" t="s">
        <v>22</v>
      </c>
      <c r="E59" s="8">
        <v>3</v>
      </c>
      <c r="F59" s="7" t="s">
        <v>71</v>
      </c>
      <c r="G59" s="10" t="s">
        <v>24</v>
      </c>
      <c r="H59" s="13" t="s">
        <v>249</v>
      </c>
      <c r="I59" s="9">
        <v>38748.269999999997</v>
      </c>
      <c r="J59" s="13" t="s">
        <v>244</v>
      </c>
      <c r="K59" s="8" t="s">
        <v>245</v>
      </c>
      <c r="L59" s="8" t="s">
        <v>40</v>
      </c>
      <c r="M59" s="8" t="s">
        <v>29</v>
      </c>
      <c r="N59" s="8" t="s">
        <v>30</v>
      </c>
      <c r="O59" s="8" t="s">
        <v>159</v>
      </c>
      <c r="P59" s="8" t="s">
        <v>250</v>
      </c>
      <c r="Q59" s="7" t="s">
        <v>251</v>
      </c>
      <c r="R59" s="12">
        <v>45379</v>
      </c>
      <c r="S59" s="8" t="s">
        <v>34</v>
      </c>
      <c r="T59" s="7" t="s">
        <v>252</v>
      </c>
    </row>
    <row r="60" spans="2:20" x14ac:dyDescent="0.25">
      <c r="B60" s="3">
        <v>44.1</v>
      </c>
      <c r="C60" s="3" t="s">
        <v>21</v>
      </c>
      <c r="D60" s="4" t="s">
        <v>22</v>
      </c>
      <c r="E60" s="4">
        <v>3</v>
      </c>
      <c r="F60" s="3" t="s">
        <v>65</v>
      </c>
      <c r="G60" s="6" t="s">
        <v>24</v>
      </c>
      <c r="H60" s="14" t="s">
        <v>253</v>
      </c>
      <c r="I60" s="5">
        <v>42235.61</v>
      </c>
      <c r="J60" s="14" t="s">
        <v>244</v>
      </c>
      <c r="K60" s="4" t="s">
        <v>245</v>
      </c>
      <c r="L60" s="4" t="s">
        <v>40</v>
      </c>
      <c r="M60" s="4" t="s">
        <v>29</v>
      </c>
      <c r="N60" s="4" t="s">
        <v>30</v>
      </c>
      <c r="O60" s="4" t="s">
        <v>159</v>
      </c>
      <c r="P60" s="4" t="s">
        <v>254</v>
      </c>
      <c r="Q60" s="4" t="s">
        <v>255</v>
      </c>
      <c r="R60" s="11">
        <v>45292</v>
      </c>
      <c r="S60" s="4" t="s">
        <v>34</v>
      </c>
      <c r="T60" s="4" t="s">
        <v>256</v>
      </c>
    </row>
    <row r="61" spans="2:20" x14ac:dyDescent="0.25">
      <c r="B61" s="7">
        <v>44.2</v>
      </c>
      <c r="C61" s="7" t="s">
        <v>21</v>
      </c>
      <c r="D61" s="8" t="s">
        <v>22</v>
      </c>
      <c r="E61" s="8">
        <v>3</v>
      </c>
      <c r="F61" s="7"/>
      <c r="G61" s="10" t="s">
        <v>24</v>
      </c>
      <c r="H61" s="13" t="s">
        <v>257</v>
      </c>
      <c r="I61" s="9">
        <v>6961.33</v>
      </c>
      <c r="J61" s="13" t="s">
        <v>244</v>
      </c>
      <c r="K61" s="8" t="s">
        <v>245</v>
      </c>
      <c r="L61" s="8" t="s">
        <v>40</v>
      </c>
      <c r="M61" s="8" t="s">
        <v>30</v>
      </c>
      <c r="N61" s="8" t="s">
        <v>29</v>
      </c>
      <c r="O61" s="8" t="s">
        <v>159</v>
      </c>
      <c r="P61" s="8" t="s">
        <v>258</v>
      </c>
      <c r="Q61" s="7"/>
      <c r="R61" s="12">
        <v>45446</v>
      </c>
      <c r="S61" s="8" t="s">
        <v>34</v>
      </c>
      <c r="T61" s="7" t="s">
        <v>940</v>
      </c>
    </row>
    <row r="62" spans="2:20" x14ac:dyDescent="0.25">
      <c r="B62" s="3">
        <v>45</v>
      </c>
      <c r="C62" s="3" t="s">
        <v>21</v>
      </c>
      <c r="D62" s="4" t="s">
        <v>22</v>
      </c>
      <c r="E62" s="4">
        <v>4</v>
      </c>
      <c r="F62" s="3" t="s">
        <v>259</v>
      </c>
      <c r="G62" s="6" t="s">
        <v>24</v>
      </c>
      <c r="H62" s="14" t="s">
        <v>260</v>
      </c>
      <c r="I62" s="5">
        <v>126284.6</v>
      </c>
      <c r="J62" s="14" t="s">
        <v>261</v>
      </c>
      <c r="K62" s="4" t="s">
        <v>245</v>
      </c>
      <c r="L62" s="4" t="s">
        <v>40</v>
      </c>
      <c r="M62" s="4" t="s">
        <v>30</v>
      </c>
      <c r="N62" s="4" t="s">
        <v>29</v>
      </c>
      <c r="O62" s="4" t="s">
        <v>95</v>
      </c>
      <c r="P62" s="4" t="s">
        <v>114</v>
      </c>
      <c r="Q62" s="4"/>
      <c r="R62" s="11">
        <v>45444</v>
      </c>
      <c r="S62" s="4" t="s">
        <v>34</v>
      </c>
      <c r="T62" s="4"/>
    </row>
    <row r="63" spans="2:20" x14ac:dyDescent="0.25">
      <c r="B63" s="7">
        <v>46</v>
      </c>
      <c r="C63" s="7" t="s">
        <v>21</v>
      </c>
      <c r="D63" s="8" t="s">
        <v>22</v>
      </c>
      <c r="E63" s="8">
        <v>3</v>
      </c>
      <c r="F63" s="7" t="s">
        <v>262</v>
      </c>
      <c r="G63" s="10" t="s">
        <v>24</v>
      </c>
      <c r="H63" s="13" t="s">
        <v>263</v>
      </c>
      <c r="I63" s="9">
        <f>418595.12-2515-6961.33</f>
        <v>409118.79</v>
      </c>
      <c r="J63" s="13" t="s">
        <v>264</v>
      </c>
      <c r="K63" s="8" t="s">
        <v>245</v>
      </c>
      <c r="L63" s="8" t="s">
        <v>40</v>
      </c>
      <c r="M63" s="8" t="s">
        <v>29</v>
      </c>
      <c r="N63" s="8" t="s">
        <v>30</v>
      </c>
      <c r="O63" s="8" t="s">
        <v>58</v>
      </c>
      <c r="P63" s="8" t="s">
        <v>114</v>
      </c>
      <c r="Q63" s="7"/>
      <c r="R63" s="12">
        <v>45444</v>
      </c>
      <c r="S63" s="8" t="s">
        <v>69</v>
      </c>
      <c r="T63" s="7" t="s">
        <v>265</v>
      </c>
    </row>
    <row r="64" spans="2:20" x14ac:dyDescent="0.25">
      <c r="B64" s="3">
        <v>47</v>
      </c>
      <c r="C64" s="3" t="s">
        <v>21</v>
      </c>
      <c r="D64" s="4" t="s">
        <v>22</v>
      </c>
      <c r="E64" s="4">
        <v>3</v>
      </c>
      <c r="F64" s="3" t="s">
        <v>266</v>
      </c>
      <c r="G64" s="6" t="s">
        <v>24</v>
      </c>
      <c r="H64" s="14" t="s">
        <v>267</v>
      </c>
      <c r="I64" s="5">
        <v>1617010.1461999954</v>
      </c>
      <c r="J64" s="14" t="s">
        <v>244</v>
      </c>
      <c r="K64" s="4" t="s">
        <v>245</v>
      </c>
      <c r="L64" s="4" t="s">
        <v>40</v>
      </c>
      <c r="M64" s="4" t="s">
        <v>29</v>
      </c>
      <c r="N64" s="4" t="s">
        <v>30</v>
      </c>
      <c r="O64" s="4" t="s">
        <v>31</v>
      </c>
      <c r="P64" s="4" t="s">
        <v>268</v>
      </c>
      <c r="Q64" s="4" t="s">
        <v>269</v>
      </c>
      <c r="R64" s="11">
        <v>45501</v>
      </c>
      <c r="S64" s="4" t="s">
        <v>43</v>
      </c>
      <c r="T64" s="4" t="s">
        <v>270</v>
      </c>
    </row>
    <row r="65" spans="2:20" x14ac:dyDescent="0.25">
      <c r="B65" s="7">
        <v>48.1</v>
      </c>
      <c r="C65" s="7" t="s">
        <v>21</v>
      </c>
      <c r="D65" s="8" t="s">
        <v>22</v>
      </c>
      <c r="E65" s="8">
        <v>3</v>
      </c>
      <c r="F65" s="7" t="s">
        <v>271</v>
      </c>
      <c r="G65" s="10" t="s">
        <v>24</v>
      </c>
      <c r="H65" s="13" t="s">
        <v>272</v>
      </c>
      <c r="I65" s="100">
        <f>6100791.4902*3/12+1470114.75-373749+1011262.24</f>
        <v>3632825.8625500007</v>
      </c>
      <c r="J65" s="13" t="s">
        <v>244</v>
      </c>
      <c r="K65" s="8" t="s">
        <v>245</v>
      </c>
      <c r="L65" s="8" t="s">
        <v>40</v>
      </c>
      <c r="M65" s="8" t="s">
        <v>29</v>
      </c>
      <c r="N65" s="8" t="s">
        <v>30</v>
      </c>
      <c r="O65" s="8" t="s">
        <v>49</v>
      </c>
      <c r="P65" s="8" t="s">
        <v>273</v>
      </c>
      <c r="Q65" s="7" t="s">
        <v>274</v>
      </c>
      <c r="R65" s="12" t="s">
        <v>58</v>
      </c>
      <c r="S65" s="8" t="s">
        <v>43</v>
      </c>
      <c r="T65" s="7" t="s">
        <v>275</v>
      </c>
    </row>
    <row r="66" spans="2:20" x14ac:dyDescent="0.25">
      <c r="B66" s="3">
        <v>48.2</v>
      </c>
      <c r="C66" s="3" t="s">
        <v>21</v>
      </c>
      <c r="D66" s="4" t="s">
        <v>22</v>
      </c>
      <c r="E66" s="4">
        <v>3</v>
      </c>
      <c r="F66" s="3" t="s">
        <v>271</v>
      </c>
      <c r="G66" s="6" t="s">
        <v>24</v>
      </c>
      <c r="H66" s="14" t="s">
        <v>272</v>
      </c>
      <c r="I66" s="99">
        <f>6100791.4902*9/12-1470114.75+373749-1011262.24</f>
        <v>2467965.6276499992</v>
      </c>
      <c r="J66" s="14" t="s">
        <v>244</v>
      </c>
      <c r="K66" s="4" t="s">
        <v>245</v>
      </c>
      <c r="L66" s="4" t="s">
        <v>40</v>
      </c>
      <c r="M66" s="4" t="s">
        <v>29</v>
      </c>
      <c r="N66" s="4" t="s">
        <v>30</v>
      </c>
      <c r="O66" s="4" t="s">
        <v>95</v>
      </c>
      <c r="P66" s="4" t="s">
        <v>276</v>
      </c>
      <c r="Q66" s="4"/>
      <c r="R66" s="11">
        <v>45456</v>
      </c>
      <c r="S66" s="4" t="s">
        <v>43</v>
      </c>
      <c r="T66" s="4" t="s">
        <v>275</v>
      </c>
    </row>
    <row r="67" spans="2:20" x14ac:dyDescent="0.25">
      <c r="B67" s="7">
        <v>49.1</v>
      </c>
      <c r="C67" s="7" t="s">
        <v>21</v>
      </c>
      <c r="D67" s="8" t="s">
        <v>22</v>
      </c>
      <c r="E67" s="8">
        <v>3</v>
      </c>
      <c r="F67" s="7" t="s">
        <v>277</v>
      </c>
      <c r="G67" s="10" t="s">
        <v>24</v>
      </c>
      <c r="H67" s="13" t="s">
        <v>278</v>
      </c>
      <c r="I67" s="9">
        <f>3900000*9/12+893-1097000</f>
        <v>1828893</v>
      </c>
      <c r="J67" s="13" t="s">
        <v>279</v>
      </c>
      <c r="K67" s="8" t="s">
        <v>280</v>
      </c>
      <c r="L67" s="8" t="s">
        <v>281</v>
      </c>
      <c r="M67" s="8" t="s">
        <v>29</v>
      </c>
      <c r="N67" s="8" t="s">
        <v>30</v>
      </c>
      <c r="O67" s="8" t="s">
        <v>49</v>
      </c>
      <c r="P67" s="8" t="s">
        <v>282</v>
      </c>
      <c r="Q67" s="7" t="s">
        <v>283</v>
      </c>
      <c r="R67" s="12" t="s">
        <v>58</v>
      </c>
      <c r="S67" s="8" t="s">
        <v>69</v>
      </c>
      <c r="T67" s="7" t="s">
        <v>284</v>
      </c>
    </row>
    <row r="68" spans="2:20" x14ac:dyDescent="0.25">
      <c r="B68" s="3">
        <v>49.2</v>
      </c>
      <c r="C68" s="3" t="s">
        <v>21</v>
      </c>
      <c r="D68" s="4" t="s">
        <v>22</v>
      </c>
      <c r="E68" s="4">
        <v>3</v>
      </c>
      <c r="F68" s="3" t="s">
        <v>277</v>
      </c>
      <c r="G68" s="6" t="s">
        <v>24</v>
      </c>
      <c r="H68" s="14" t="s">
        <v>285</v>
      </c>
      <c r="I68" s="5">
        <f>3900000*3/12+1097000+28000</f>
        <v>2100000</v>
      </c>
      <c r="J68" s="14" t="s">
        <v>286</v>
      </c>
      <c r="K68" s="4" t="s">
        <v>280</v>
      </c>
      <c r="L68" s="4" t="s">
        <v>281</v>
      </c>
      <c r="M68" s="4" t="s">
        <v>29</v>
      </c>
      <c r="N68" s="4" t="s">
        <v>30</v>
      </c>
      <c r="O68" s="4" t="s">
        <v>95</v>
      </c>
      <c r="P68" s="4" t="s">
        <v>287</v>
      </c>
      <c r="Q68" s="4" t="s">
        <v>288</v>
      </c>
      <c r="R68" s="11">
        <v>45560</v>
      </c>
      <c r="S68" s="4" t="s">
        <v>69</v>
      </c>
      <c r="T68" s="4" t="s">
        <v>284</v>
      </c>
    </row>
    <row r="69" spans="2:20" x14ac:dyDescent="0.25">
      <c r="B69" s="7">
        <v>50.1</v>
      </c>
      <c r="C69" s="7" t="s">
        <v>21</v>
      </c>
      <c r="D69" s="8" t="s">
        <v>22</v>
      </c>
      <c r="E69" s="8">
        <v>3</v>
      </c>
      <c r="F69" s="7" t="s">
        <v>77</v>
      </c>
      <c r="G69" s="10" t="s">
        <v>24</v>
      </c>
      <c r="H69" s="13" t="s">
        <v>289</v>
      </c>
      <c r="I69" s="9">
        <f>1097531.63*11/12</f>
        <v>1006070.6608333333</v>
      </c>
      <c r="J69" s="13" t="s">
        <v>290</v>
      </c>
      <c r="K69" s="8" t="s">
        <v>291</v>
      </c>
      <c r="L69" s="8" t="s">
        <v>292</v>
      </c>
      <c r="M69" s="8" t="s">
        <v>29</v>
      </c>
      <c r="N69" s="8" t="s">
        <v>30</v>
      </c>
      <c r="O69" s="8" t="s">
        <v>49</v>
      </c>
      <c r="P69" s="8" t="s">
        <v>293</v>
      </c>
      <c r="Q69" s="7" t="s">
        <v>294</v>
      </c>
      <c r="R69" s="12" t="s">
        <v>58</v>
      </c>
      <c r="S69" s="8" t="s">
        <v>43</v>
      </c>
      <c r="T69" s="7" t="s">
        <v>167</v>
      </c>
    </row>
    <row r="70" spans="2:20" x14ac:dyDescent="0.25">
      <c r="B70" s="3">
        <v>50.2</v>
      </c>
      <c r="C70" s="3" t="s">
        <v>21</v>
      </c>
      <c r="D70" s="4" t="s">
        <v>22</v>
      </c>
      <c r="E70" s="4">
        <v>3</v>
      </c>
      <c r="F70" s="3" t="s">
        <v>77</v>
      </c>
      <c r="G70" s="6" t="s">
        <v>24</v>
      </c>
      <c r="H70" s="14" t="s">
        <v>289</v>
      </c>
      <c r="I70" s="5">
        <f>1097531.63*1/12</f>
        <v>91460.969166666662</v>
      </c>
      <c r="J70" s="14" t="s">
        <v>290</v>
      </c>
      <c r="K70" s="4" t="s">
        <v>291</v>
      </c>
      <c r="L70" s="4" t="s">
        <v>292</v>
      </c>
      <c r="M70" s="4" t="s">
        <v>29</v>
      </c>
      <c r="N70" s="4" t="s">
        <v>30</v>
      </c>
      <c r="O70" s="4" t="s">
        <v>95</v>
      </c>
      <c r="P70" s="4" t="s">
        <v>295</v>
      </c>
      <c r="Q70" s="4"/>
      <c r="R70" s="11">
        <v>45615</v>
      </c>
      <c r="S70" s="4" t="s">
        <v>43</v>
      </c>
      <c r="T70" s="4" t="s">
        <v>167</v>
      </c>
    </row>
    <row r="71" spans="2:20" x14ac:dyDescent="0.25">
      <c r="B71" s="7">
        <v>51</v>
      </c>
      <c r="C71" s="7" t="s">
        <v>21</v>
      </c>
      <c r="D71" s="8" t="s">
        <v>22</v>
      </c>
      <c r="E71" s="8">
        <v>3</v>
      </c>
      <c r="F71" s="7" t="s">
        <v>296</v>
      </c>
      <c r="G71" s="10" t="s">
        <v>24</v>
      </c>
      <c r="H71" s="13" t="s">
        <v>297</v>
      </c>
      <c r="I71" s="99">
        <f>450000-24687.86-150000-250000-20000</f>
        <v>5312.140000000014</v>
      </c>
      <c r="J71" s="13" t="s">
        <v>298</v>
      </c>
      <c r="K71" s="8" t="s">
        <v>291</v>
      </c>
      <c r="L71" s="8" t="s">
        <v>292</v>
      </c>
      <c r="M71" s="8" t="s">
        <v>30</v>
      </c>
      <c r="N71" s="8" t="s">
        <v>30</v>
      </c>
      <c r="O71" s="8" t="s">
        <v>95</v>
      </c>
      <c r="P71" s="8" t="s">
        <v>299</v>
      </c>
      <c r="Q71" s="7"/>
      <c r="R71" s="12">
        <v>45324</v>
      </c>
      <c r="S71" s="8" t="s">
        <v>43</v>
      </c>
      <c r="T71" s="7" t="s">
        <v>300</v>
      </c>
    </row>
    <row r="72" spans="2:20" x14ac:dyDescent="0.25">
      <c r="B72" s="3">
        <v>52.1</v>
      </c>
      <c r="C72" s="3" t="s">
        <v>21</v>
      </c>
      <c r="D72" s="4" t="s">
        <v>22</v>
      </c>
      <c r="E72" s="4">
        <v>3</v>
      </c>
      <c r="F72" s="3" t="s">
        <v>296</v>
      </c>
      <c r="G72" s="6" t="s">
        <v>24</v>
      </c>
      <c r="H72" s="14" t="s">
        <v>301</v>
      </c>
      <c r="I72" s="5">
        <v>43990</v>
      </c>
      <c r="J72" s="14" t="s">
        <v>302</v>
      </c>
      <c r="K72" s="4" t="s">
        <v>291</v>
      </c>
      <c r="L72" s="4" t="s">
        <v>292</v>
      </c>
      <c r="M72" s="4" t="s">
        <v>29</v>
      </c>
      <c r="N72" s="4" t="s">
        <v>30</v>
      </c>
      <c r="O72" s="4" t="s">
        <v>49</v>
      </c>
      <c r="P72" s="4" t="s">
        <v>303</v>
      </c>
      <c r="Q72" s="4" t="s">
        <v>304</v>
      </c>
      <c r="R72" s="11">
        <v>45398</v>
      </c>
      <c r="S72" s="4" t="s">
        <v>43</v>
      </c>
      <c r="T72" s="4" t="s">
        <v>305</v>
      </c>
    </row>
    <row r="73" spans="2:20" x14ac:dyDescent="0.25">
      <c r="B73" s="7">
        <v>52.2</v>
      </c>
      <c r="C73" s="7" t="s">
        <v>21</v>
      </c>
      <c r="D73" s="8" t="s">
        <v>22</v>
      </c>
      <c r="E73" s="8">
        <v>3</v>
      </c>
      <c r="F73" s="7" t="s">
        <v>296</v>
      </c>
      <c r="G73" s="10" t="s">
        <v>24</v>
      </c>
      <c r="H73" s="13" t="s">
        <v>301</v>
      </c>
      <c r="I73" s="9">
        <v>274695.28999999998</v>
      </c>
      <c r="J73" s="13" t="s">
        <v>302</v>
      </c>
      <c r="K73" s="8" t="s">
        <v>291</v>
      </c>
      <c r="L73" s="8" t="s">
        <v>292</v>
      </c>
      <c r="M73" s="8" t="s">
        <v>29</v>
      </c>
      <c r="N73" s="8" t="s">
        <v>30</v>
      </c>
      <c r="O73" s="8" t="s">
        <v>95</v>
      </c>
      <c r="P73" s="8" t="s">
        <v>306</v>
      </c>
      <c r="Q73" s="7"/>
      <c r="R73" s="12">
        <v>45398</v>
      </c>
      <c r="S73" s="8" t="s">
        <v>43</v>
      </c>
      <c r="T73" s="7" t="s">
        <v>305</v>
      </c>
    </row>
    <row r="74" spans="2:20" x14ac:dyDescent="0.25">
      <c r="B74" s="3">
        <v>53</v>
      </c>
      <c r="C74" s="3" t="s">
        <v>21</v>
      </c>
      <c r="D74" s="4" t="s">
        <v>22</v>
      </c>
      <c r="E74" s="4">
        <v>3</v>
      </c>
      <c r="F74" s="3" t="s">
        <v>307</v>
      </c>
      <c r="G74" s="6" t="s">
        <v>24</v>
      </c>
      <c r="H74" s="14" t="s">
        <v>308</v>
      </c>
      <c r="I74" s="99">
        <f>33000-13849.8</f>
        <v>19150.2</v>
      </c>
      <c r="J74" s="14" t="s">
        <v>309</v>
      </c>
      <c r="K74" s="4" t="s">
        <v>291</v>
      </c>
      <c r="L74" s="4" t="s">
        <v>40</v>
      </c>
      <c r="M74" s="4" t="s">
        <v>30</v>
      </c>
      <c r="N74" s="4" t="s">
        <v>29</v>
      </c>
      <c r="O74" s="4" t="s">
        <v>49</v>
      </c>
      <c r="P74" s="4" t="s">
        <v>310</v>
      </c>
      <c r="Q74" s="4"/>
      <c r="R74" s="11">
        <v>45337</v>
      </c>
      <c r="S74" s="4" t="s">
        <v>69</v>
      </c>
      <c r="T74" s="4" t="s">
        <v>311</v>
      </c>
    </row>
    <row r="75" spans="2:20" x14ac:dyDescent="0.25">
      <c r="B75" s="7">
        <v>54</v>
      </c>
      <c r="C75" s="7" t="s">
        <v>21</v>
      </c>
      <c r="D75" s="8" t="s">
        <v>22</v>
      </c>
      <c r="E75" s="8">
        <v>3</v>
      </c>
      <c r="F75" s="7" t="s">
        <v>312</v>
      </c>
      <c r="G75" s="10" t="s">
        <v>24</v>
      </c>
      <c r="H75" s="13" t="s">
        <v>313</v>
      </c>
      <c r="I75" s="9">
        <f>17713.14+14687.86</f>
        <v>32401</v>
      </c>
      <c r="J75" s="13" t="s">
        <v>314</v>
      </c>
      <c r="K75" s="8" t="s">
        <v>291</v>
      </c>
      <c r="L75" s="8" t="s">
        <v>292</v>
      </c>
      <c r="M75" s="8" t="s">
        <v>30</v>
      </c>
      <c r="N75" s="8" t="s">
        <v>29</v>
      </c>
      <c r="O75" s="8" t="s">
        <v>159</v>
      </c>
      <c r="P75" s="8" t="s">
        <v>315</v>
      </c>
      <c r="Q75" s="7" t="s">
        <v>316</v>
      </c>
      <c r="R75" s="12">
        <v>45292</v>
      </c>
      <c r="S75" s="8" t="s">
        <v>34</v>
      </c>
      <c r="T75" s="7" t="s">
        <v>941</v>
      </c>
    </row>
    <row r="76" spans="2:20" x14ac:dyDescent="0.25">
      <c r="B76" s="3">
        <v>55</v>
      </c>
      <c r="C76" s="3" t="s">
        <v>21</v>
      </c>
      <c r="D76" s="4" t="s">
        <v>22</v>
      </c>
      <c r="E76" s="4">
        <v>3</v>
      </c>
      <c r="F76" s="3" t="s">
        <v>296</v>
      </c>
      <c r="G76" s="6" t="s">
        <v>24</v>
      </c>
      <c r="H76" s="14" t="s">
        <v>317</v>
      </c>
      <c r="I76" s="5">
        <v>18035.62</v>
      </c>
      <c r="J76" s="14" t="s">
        <v>318</v>
      </c>
      <c r="K76" s="4" t="s">
        <v>291</v>
      </c>
      <c r="L76" s="4" t="s">
        <v>40</v>
      </c>
      <c r="M76" s="4" t="s">
        <v>30</v>
      </c>
      <c r="N76" s="4" t="s">
        <v>29</v>
      </c>
      <c r="O76" s="4" t="s">
        <v>95</v>
      </c>
      <c r="P76" s="4" t="s">
        <v>114</v>
      </c>
      <c r="Q76" s="4"/>
      <c r="R76" s="11">
        <v>45324</v>
      </c>
      <c r="S76" s="4" t="s">
        <v>34</v>
      </c>
      <c r="T76" s="4" t="s">
        <v>319</v>
      </c>
    </row>
    <row r="77" spans="2:20" x14ac:dyDescent="0.25">
      <c r="B77" s="7">
        <v>56</v>
      </c>
      <c r="C77" s="7" t="s">
        <v>21</v>
      </c>
      <c r="D77" s="8" t="s">
        <v>22</v>
      </c>
      <c r="E77" s="8">
        <v>3</v>
      </c>
      <c r="F77" s="7" t="s">
        <v>320</v>
      </c>
      <c r="G77" s="10" t="s">
        <v>24</v>
      </c>
      <c r="H77" s="13" t="s">
        <v>321</v>
      </c>
      <c r="I77" s="9">
        <f>1320000+100000</f>
        <v>1420000</v>
      </c>
      <c r="J77" s="13" t="s">
        <v>322</v>
      </c>
      <c r="K77" s="8" t="s">
        <v>323</v>
      </c>
      <c r="L77" s="8" t="s">
        <v>324</v>
      </c>
      <c r="M77" s="8" t="s">
        <v>29</v>
      </c>
      <c r="N77" s="8" t="s">
        <v>30</v>
      </c>
      <c r="O77" s="8" t="s">
        <v>31</v>
      </c>
      <c r="P77" s="8" t="s">
        <v>325</v>
      </c>
      <c r="Q77" s="7" t="s">
        <v>326</v>
      </c>
      <c r="R77" s="12">
        <v>45474</v>
      </c>
      <c r="S77" s="8" t="s">
        <v>69</v>
      </c>
      <c r="T77" s="7" t="s">
        <v>327</v>
      </c>
    </row>
    <row r="78" spans="2:20" x14ac:dyDescent="0.25">
      <c r="B78" s="3">
        <v>57</v>
      </c>
      <c r="C78" s="3" t="s">
        <v>21</v>
      </c>
      <c r="D78" s="4" t="s">
        <v>22</v>
      </c>
      <c r="E78" s="4">
        <v>3</v>
      </c>
      <c r="F78" s="3" t="s">
        <v>77</v>
      </c>
      <c r="G78" s="6" t="s">
        <v>24</v>
      </c>
      <c r="H78" s="14" t="s">
        <v>328</v>
      </c>
      <c r="I78" s="99">
        <f>1050000-100000-7778-15500-37189-100000-46656.4-28000-6807-1796-8976.61-49024.04-80636.36-15162.53+13849.8-550000</f>
        <v>16323.859999999986</v>
      </c>
      <c r="J78" s="14" t="s">
        <v>329</v>
      </c>
      <c r="K78" s="4" t="s">
        <v>323</v>
      </c>
      <c r="L78" s="4" t="s">
        <v>324</v>
      </c>
      <c r="M78" s="4" t="s">
        <v>29</v>
      </c>
      <c r="N78" s="4" t="s">
        <v>30</v>
      </c>
      <c r="O78" s="4" t="s">
        <v>95</v>
      </c>
      <c r="P78" s="4" t="s">
        <v>330</v>
      </c>
      <c r="Q78" s="4"/>
      <c r="R78" s="11">
        <v>45657</v>
      </c>
      <c r="S78" s="4" t="s">
        <v>43</v>
      </c>
      <c r="T78" s="4" t="s">
        <v>167</v>
      </c>
    </row>
    <row r="79" spans="2:20" x14ac:dyDescent="0.25">
      <c r="B79" s="7">
        <v>58</v>
      </c>
      <c r="C79" s="7" t="s">
        <v>21</v>
      </c>
      <c r="D79" s="8" t="s">
        <v>22</v>
      </c>
      <c r="E79" s="8">
        <v>3</v>
      </c>
      <c r="F79" s="7" t="s">
        <v>331</v>
      </c>
      <c r="G79" s="10" t="s">
        <v>24</v>
      </c>
      <c r="H79" s="13" t="s">
        <v>332</v>
      </c>
      <c r="I79" s="9">
        <v>27878.400000000001</v>
      </c>
      <c r="J79" s="13" t="s">
        <v>333</v>
      </c>
      <c r="K79" s="8" t="s">
        <v>334</v>
      </c>
      <c r="L79" s="8" t="s">
        <v>40</v>
      </c>
      <c r="M79" s="8" t="s">
        <v>29</v>
      </c>
      <c r="N79" s="8" t="s">
        <v>30</v>
      </c>
      <c r="O79" s="8" t="s">
        <v>49</v>
      </c>
      <c r="P79" s="8" t="s">
        <v>335</v>
      </c>
      <c r="Q79" s="7" t="s">
        <v>336</v>
      </c>
      <c r="R79" s="12">
        <v>46822</v>
      </c>
      <c r="S79" s="8" t="s">
        <v>34</v>
      </c>
      <c r="T79" s="7" t="s">
        <v>337</v>
      </c>
    </row>
    <row r="80" spans="2:20" x14ac:dyDescent="0.25">
      <c r="B80" s="3">
        <v>59</v>
      </c>
      <c r="C80" s="3" t="s">
        <v>21</v>
      </c>
      <c r="D80" s="4" t="s">
        <v>338</v>
      </c>
      <c r="E80" s="4">
        <v>3</v>
      </c>
      <c r="F80" s="3" t="s">
        <v>339</v>
      </c>
      <c r="G80" s="6" t="s">
        <v>340</v>
      </c>
      <c r="H80" s="14" t="s">
        <v>341</v>
      </c>
      <c r="I80" s="5">
        <v>2172396</v>
      </c>
      <c r="J80" s="14" t="s">
        <v>342</v>
      </c>
      <c r="K80" s="4" t="s">
        <v>58</v>
      </c>
      <c r="L80" s="4" t="s">
        <v>343</v>
      </c>
      <c r="M80" s="4" t="s">
        <v>29</v>
      </c>
      <c r="N80" s="4" t="s">
        <v>30</v>
      </c>
      <c r="O80" s="4" t="s">
        <v>31</v>
      </c>
      <c r="P80" s="4" t="s">
        <v>282</v>
      </c>
      <c r="Q80" s="4" t="s">
        <v>283</v>
      </c>
      <c r="R80" s="11"/>
      <c r="S80" s="4"/>
      <c r="T80" s="4" t="s">
        <v>284</v>
      </c>
    </row>
    <row r="81" spans="2:20" x14ac:dyDescent="0.25">
      <c r="B81" s="32">
        <v>60</v>
      </c>
      <c r="C81" s="32" t="s">
        <v>21</v>
      </c>
      <c r="D81" s="33" t="s">
        <v>344</v>
      </c>
      <c r="E81" s="33">
        <v>3</v>
      </c>
      <c r="F81" s="32" t="s">
        <v>345</v>
      </c>
      <c r="G81" s="34" t="s">
        <v>346</v>
      </c>
      <c r="H81" s="35" t="s">
        <v>347</v>
      </c>
      <c r="I81" s="103">
        <f>13875895.32-411625.54-3500000-88854.32-210012.11-135000-14645.54-374091.96+88854.32+0.62</f>
        <v>9230520.790000001</v>
      </c>
      <c r="J81" s="35" t="s">
        <v>348</v>
      </c>
      <c r="K81" s="33" t="s">
        <v>58</v>
      </c>
      <c r="L81" s="33" t="s">
        <v>349</v>
      </c>
      <c r="M81" s="33" t="s">
        <v>30</v>
      </c>
      <c r="N81" s="33" t="s">
        <v>30</v>
      </c>
      <c r="O81" s="33" t="s">
        <v>49</v>
      </c>
      <c r="P81" s="33" t="s">
        <v>350</v>
      </c>
      <c r="Q81" s="32" t="s">
        <v>351</v>
      </c>
      <c r="R81" s="37">
        <v>45627</v>
      </c>
      <c r="S81" s="33" t="s">
        <v>43</v>
      </c>
      <c r="T81" s="33" t="s">
        <v>352</v>
      </c>
    </row>
    <row r="82" spans="2:20" x14ac:dyDescent="0.25">
      <c r="B82" s="38">
        <v>61</v>
      </c>
      <c r="C82" s="38" t="s">
        <v>21</v>
      </c>
      <c r="D82" s="39" t="s">
        <v>344</v>
      </c>
      <c r="E82" s="39">
        <v>3</v>
      </c>
      <c r="F82" s="38" t="s">
        <v>353</v>
      </c>
      <c r="G82" s="40" t="s">
        <v>346</v>
      </c>
      <c r="H82" s="41" t="s">
        <v>354</v>
      </c>
      <c r="I82" s="42">
        <f>4053300+950332.47</f>
        <v>5003632.47</v>
      </c>
      <c r="J82" s="41" t="s">
        <v>355</v>
      </c>
      <c r="K82" s="39" t="s">
        <v>58</v>
      </c>
      <c r="L82" s="39" t="s">
        <v>349</v>
      </c>
      <c r="M82" s="39" t="s">
        <v>30</v>
      </c>
      <c r="N82" s="39" t="s">
        <v>30</v>
      </c>
      <c r="O82" s="39" t="s">
        <v>49</v>
      </c>
      <c r="P82" s="39" t="s">
        <v>356</v>
      </c>
      <c r="Q82" s="39" t="s">
        <v>357</v>
      </c>
      <c r="R82" s="43">
        <v>45482</v>
      </c>
      <c r="S82" s="39" t="s">
        <v>69</v>
      </c>
      <c r="T82" s="39" t="s">
        <v>358</v>
      </c>
    </row>
    <row r="83" spans="2:20" x14ac:dyDescent="0.25">
      <c r="B83" s="32">
        <v>62</v>
      </c>
      <c r="C83" s="32" t="s">
        <v>21</v>
      </c>
      <c r="D83" s="33" t="s">
        <v>344</v>
      </c>
      <c r="E83" s="33">
        <v>3</v>
      </c>
      <c r="F83" s="32" t="s">
        <v>353</v>
      </c>
      <c r="G83" s="34" t="s">
        <v>346</v>
      </c>
      <c r="H83" s="35" t="s">
        <v>359</v>
      </c>
      <c r="I83" s="36">
        <f>19946700-950332.47-2224764.53-0.47</f>
        <v>16771602.530000001</v>
      </c>
      <c r="J83" s="35" t="s">
        <v>355</v>
      </c>
      <c r="K83" s="33" t="s">
        <v>58</v>
      </c>
      <c r="L83" s="33" t="s">
        <v>349</v>
      </c>
      <c r="M83" s="33" t="s">
        <v>30</v>
      </c>
      <c r="N83" s="33" t="s">
        <v>30</v>
      </c>
      <c r="O83" s="33" t="s">
        <v>95</v>
      </c>
      <c r="P83" s="33" t="s">
        <v>360</v>
      </c>
      <c r="Q83" s="32" t="s">
        <v>361</v>
      </c>
      <c r="R83" s="37">
        <v>45392</v>
      </c>
      <c r="S83" s="33" t="s">
        <v>69</v>
      </c>
      <c r="T83" s="33" t="s">
        <v>358</v>
      </c>
    </row>
    <row r="84" spans="2:20" x14ac:dyDescent="0.25">
      <c r="B84" s="38">
        <v>63</v>
      </c>
      <c r="C84" s="38" t="s">
        <v>21</v>
      </c>
      <c r="D84" s="39" t="s">
        <v>344</v>
      </c>
      <c r="E84" s="39">
        <v>3</v>
      </c>
      <c r="F84" s="38" t="s">
        <v>345</v>
      </c>
      <c r="G84" s="40" t="s">
        <v>346</v>
      </c>
      <c r="H84" s="41" t="s">
        <v>362</v>
      </c>
      <c r="I84" s="42">
        <f>(13154724.06/20*12)-2411110.03-0.5-238672.36-53295+1.6-53355.52</f>
        <v>5136402.6259999992</v>
      </c>
      <c r="J84" s="41" t="s">
        <v>363</v>
      </c>
      <c r="K84" s="39" t="s">
        <v>58</v>
      </c>
      <c r="L84" s="39" t="s">
        <v>349</v>
      </c>
      <c r="M84" s="39" t="s">
        <v>30</v>
      </c>
      <c r="N84" s="39" t="s">
        <v>30</v>
      </c>
      <c r="O84" s="39" t="s">
        <v>95</v>
      </c>
      <c r="P84" s="39" t="s">
        <v>364</v>
      </c>
      <c r="Q84" s="39"/>
      <c r="R84" s="43">
        <v>45400</v>
      </c>
      <c r="S84" s="39" t="s">
        <v>43</v>
      </c>
      <c r="T84" s="39" t="s">
        <v>365</v>
      </c>
    </row>
    <row r="85" spans="2:20" x14ac:dyDescent="0.25">
      <c r="B85" s="32">
        <v>64</v>
      </c>
      <c r="C85" s="32" t="s">
        <v>21</v>
      </c>
      <c r="D85" s="33" t="s">
        <v>344</v>
      </c>
      <c r="E85" s="33">
        <v>3</v>
      </c>
      <c r="F85" s="32" t="s">
        <v>345</v>
      </c>
      <c r="G85" s="34" t="s">
        <v>346</v>
      </c>
      <c r="H85" s="35" t="s">
        <v>366</v>
      </c>
      <c r="I85" s="36">
        <f>6784541.26425833-1772374.45-300000</f>
        <v>4712166.8142583296</v>
      </c>
      <c r="J85" s="35" t="s">
        <v>367</v>
      </c>
      <c r="K85" s="33" t="s">
        <v>58</v>
      </c>
      <c r="L85" s="33" t="s">
        <v>349</v>
      </c>
      <c r="M85" s="33" t="s">
        <v>29</v>
      </c>
      <c r="N85" s="33" t="s">
        <v>30</v>
      </c>
      <c r="O85" s="33" t="s">
        <v>31</v>
      </c>
      <c r="P85" s="33" t="s">
        <v>368</v>
      </c>
      <c r="Q85" s="32" t="s">
        <v>369</v>
      </c>
      <c r="R85" s="37">
        <v>45320</v>
      </c>
      <c r="S85" s="33" t="s">
        <v>34</v>
      </c>
      <c r="T85" s="33" t="s">
        <v>370</v>
      </c>
    </row>
    <row r="86" spans="2:20" x14ac:dyDescent="0.25">
      <c r="B86" s="38">
        <v>65</v>
      </c>
      <c r="C86" s="38" t="s">
        <v>21</v>
      </c>
      <c r="D86" s="39" t="s">
        <v>344</v>
      </c>
      <c r="E86" s="39">
        <v>3</v>
      </c>
      <c r="F86" s="38" t="s">
        <v>371</v>
      </c>
      <c r="G86" s="40" t="s">
        <v>346</v>
      </c>
      <c r="H86" s="41" t="s">
        <v>372</v>
      </c>
      <c r="I86" s="42">
        <f>2931795.9-79020.32-186160.17</f>
        <v>2666615.41</v>
      </c>
      <c r="J86" s="41" t="s">
        <v>373</v>
      </c>
      <c r="K86" s="39" t="s">
        <v>58</v>
      </c>
      <c r="L86" s="39" t="s">
        <v>349</v>
      </c>
      <c r="M86" s="39" t="s">
        <v>29</v>
      </c>
      <c r="N86" s="39" t="s">
        <v>30</v>
      </c>
      <c r="O86" s="39" t="s">
        <v>31</v>
      </c>
      <c r="P86" s="39" t="s">
        <v>374</v>
      </c>
      <c r="Q86" s="39" t="s">
        <v>375</v>
      </c>
      <c r="R86" s="43">
        <v>45635</v>
      </c>
      <c r="S86" s="39" t="s">
        <v>34</v>
      </c>
      <c r="T86" s="39" t="s">
        <v>376</v>
      </c>
    </row>
    <row r="87" spans="2:20" x14ac:dyDescent="0.25">
      <c r="B87" s="32">
        <v>66</v>
      </c>
      <c r="C87" s="32" t="s">
        <v>21</v>
      </c>
      <c r="D87" s="33" t="s">
        <v>344</v>
      </c>
      <c r="E87" s="33">
        <v>3</v>
      </c>
      <c r="F87" s="32" t="s">
        <v>377</v>
      </c>
      <c r="G87" s="34" t="s">
        <v>346</v>
      </c>
      <c r="H87" s="35" t="s">
        <v>378</v>
      </c>
      <c r="I87" s="36">
        <v>2139585</v>
      </c>
      <c r="J87" s="35" t="s">
        <v>379</v>
      </c>
      <c r="K87" s="33" t="s">
        <v>58</v>
      </c>
      <c r="L87" s="33" t="s">
        <v>349</v>
      </c>
      <c r="M87" s="33" t="s">
        <v>29</v>
      </c>
      <c r="N87" s="33" t="s">
        <v>30</v>
      </c>
      <c r="O87" s="33" t="s">
        <v>31</v>
      </c>
      <c r="P87" s="33" t="s">
        <v>380</v>
      </c>
      <c r="Q87" s="32" t="s">
        <v>381</v>
      </c>
      <c r="R87" s="37">
        <v>45349</v>
      </c>
      <c r="S87" s="33" t="s">
        <v>69</v>
      </c>
      <c r="T87" s="33" t="s">
        <v>382</v>
      </c>
    </row>
    <row r="88" spans="2:20" x14ac:dyDescent="0.25">
      <c r="B88" s="38">
        <v>67</v>
      </c>
      <c r="C88" s="38" t="s">
        <v>21</v>
      </c>
      <c r="D88" s="39" t="s">
        <v>344</v>
      </c>
      <c r="E88" s="39">
        <v>3</v>
      </c>
      <c r="F88" s="38" t="s">
        <v>345</v>
      </c>
      <c r="G88" s="40" t="s">
        <v>346</v>
      </c>
      <c r="H88" s="41" t="s">
        <v>383</v>
      </c>
      <c r="I88" s="42">
        <v>200000</v>
      </c>
      <c r="J88" s="41" t="s">
        <v>384</v>
      </c>
      <c r="K88" s="39" t="s">
        <v>58</v>
      </c>
      <c r="L88" s="39" t="s">
        <v>349</v>
      </c>
      <c r="M88" s="39" t="s">
        <v>29</v>
      </c>
      <c r="N88" s="39" t="s">
        <v>30</v>
      </c>
      <c r="O88" s="39" t="s">
        <v>49</v>
      </c>
      <c r="P88" s="39" t="s">
        <v>385</v>
      </c>
      <c r="Q88" s="39" t="s">
        <v>386</v>
      </c>
      <c r="R88" s="43">
        <v>45627</v>
      </c>
      <c r="S88" s="39" t="s">
        <v>43</v>
      </c>
      <c r="T88" s="39" t="s">
        <v>365</v>
      </c>
    </row>
    <row r="89" spans="2:20" x14ac:dyDescent="0.25">
      <c r="B89" s="32">
        <v>68</v>
      </c>
      <c r="C89" s="32" t="s">
        <v>21</v>
      </c>
      <c r="D89" s="33" t="s">
        <v>344</v>
      </c>
      <c r="E89" s="33">
        <v>3</v>
      </c>
      <c r="F89" s="32" t="s">
        <v>377</v>
      </c>
      <c r="G89" s="34" t="s">
        <v>346</v>
      </c>
      <c r="H89" s="35" t="s">
        <v>387</v>
      </c>
      <c r="I89" s="36">
        <v>2340867.1990499999</v>
      </c>
      <c r="J89" s="35" t="s">
        <v>388</v>
      </c>
      <c r="K89" s="33" t="s">
        <v>58</v>
      </c>
      <c r="L89" s="33" t="s">
        <v>349</v>
      </c>
      <c r="M89" s="33" t="s">
        <v>30</v>
      </c>
      <c r="N89" s="33" t="s">
        <v>30</v>
      </c>
      <c r="O89" s="33" t="s">
        <v>49</v>
      </c>
      <c r="P89" s="33" t="s">
        <v>389</v>
      </c>
      <c r="Q89" s="32" t="s">
        <v>390</v>
      </c>
      <c r="R89" s="37">
        <v>45620</v>
      </c>
      <c r="S89" s="33" t="s">
        <v>69</v>
      </c>
      <c r="T89" s="33" t="s">
        <v>391</v>
      </c>
    </row>
    <row r="90" spans="2:20" x14ac:dyDescent="0.25">
      <c r="B90" s="38">
        <v>69.099999999999994</v>
      </c>
      <c r="C90" s="38" t="s">
        <v>21</v>
      </c>
      <c r="D90" s="39" t="s">
        <v>344</v>
      </c>
      <c r="E90" s="39">
        <v>3</v>
      </c>
      <c r="F90" s="38" t="s">
        <v>392</v>
      </c>
      <c r="G90" s="40" t="s">
        <v>346</v>
      </c>
      <c r="H90" s="41" t="s">
        <v>393</v>
      </c>
      <c r="I90" s="42">
        <v>55402.578333333331</v>
      </c>
      <c r="J90" s="41" t="s">
        <v>394</v>
      </c>
      <c r="K90" s="39" t="s">
        <v>58</v>
      </c>
      <c r="L90" s="39" t="s">
        <v>349</v>
      </c>
      <c r="M90" s="39" t="s">
        <v>30</v>
      </c>
      <c r="N90" s="39" t="s">
        <v>30</v>
      </c>
      <c r="O90" s="39" t="s">
        <v>31</v>
      </c>
      <c r="P90" s="39" t="s">
        <v>395</v>
      </c>
      <c r="Q90" s="39" t="s">
        <v>396</v>
      </c>
      <c r="R90" s="43">
        <v>45302</v>
      </c>
      <c r="S90" s="39" t="s">
        <v>69</v>
      </c>
      <c r="T90" s="39" t="s">
        <v>391</v>
      </c>
    </row>
    <row r="91" spans="2:20" x14ac:dyDescent="0.25">
      <c r="B91" s="32">
        <v>69.2</v>
      </c>
      <c r="C91" s="32" t="s">
        <v>21</v>
      </c>
      <c r="D91" s="33" t="s">
        <v>344</v>
      </c>
      <c r="E91" s="33">
        <v>3</v>
      </c>
      <c r="F91" s="32" t="s">
        <v>392</v>
      </c>
      <c r="G91" s="34" t="s">
        <v>346</v>
      </c>
      <c r="H91" s="35" t="s">
        <v>397</v>
      </c>
      <c r="I91" s="36">
        <v>649041.20517500001</v>
      </c>
      <c r="J91" s="35" t="s">
        <v>394</v>
      </c>
      <c r="K91" s="33" t="s">
        <v>58</v>
      </c>
      <c r="L91" s="33" t="s">
        <v>349</v>
      </c>
      <c r="M91" s="33" t="s">
        <v>30</v>
      </c>
      <c r="N91" s="33" t="s">
        <v>30</v>
      </c>
      <c r="O91" s="33" t="s">
        <v>95</v>
      </c>
      <c r="P91" s="33" t="s">
        <v>114</v>
      </c>
      <c r="Q91" s="32"/>
      <c r="R91" s="37">
        <v>45423</v>
      </c>
      <c r="S91" s="33" t="s">
        <v>69</v>
      </c>
      <c r="T91" s="33" t="s">
        <v>391</v>
      </c>
    </row>
    <row r="92" spans="2:20" x14ac:dyDescent="0.25">
      <c r="B92" s="38"/>
      <c r="C92" s="38"/>
      <c r="D92" s="39"/>
      <c r="E92" s="39"/>
      <c r="F92" s="38"/>
      <c r="G92" s="40"/>
      <c r="H92" s="41" t="s">
        <v>76</v>
      </c>
      <c r="I92" s="42"/>
      <c r="J92" s="41"/>
      <c r="K92" s="39"/>
      <c r="L92" s="39"/>
      <c r="M92" s="39"/>
      <c r="N92" s="39"/>
      <c r="O92" s="39"/>
      <c r="P92" s="39"/>
      <c r="Q92" s="39"/>
      <c r="R92" s="43"/>
      <c r="S92" s="39"/>
      <c r="T92" s="39"/>
    </row>
    <row r="93" spans="2:20" x14ac:dyDescent="0.25">
      <c r="B93" s="32">
        <v>71.099999999999994</v>
      </c>
      <c r="C93" s="32" t="s">
        <v>21</v>
      </c>
      <c r="D93" s="33" t="s">
        <v>344</v>
      </c>
      <c r="E93" s="33">
        <v>3</v>
      </c>
      <c r="F93" s="32" t="s">
        <v>345</v>
      </c>
      <c r="G93" s="34" t="s">
        <v>346</v>
      </c>
      <c r="H93" s="35" t="s">
        <v>398</v>
      </c>
      <c r="I93" s="36">
        <v>465830</v>
      </c>
      <c r="J93" s="35" t="s">
        <v>399</v>
      </c>
      <c r="K93" s="33" t="s">
        <v>58</v>
      </c>
      <c r="L93" s="33" t="s">
        <v>40</v>
      </c>
      <c r="M93" s="33" t="s">
        <v>29</v>
      </c>
      <c r="N93" s="33" t="s">
        <v>30</v>
      </c>
      <c r="O93" s="33" t="s">
        <v>95</v>
      </c>
      <c r="P93" s="33" t="s">
        <v>400</v>
      </c>
      <c r="Q93" s="32"/>
      <c r="R93" s="37">
        <v>45445</v>
      </c>
      <c r="S93" s="33" t="s">
        <v>69</v>
      </c>
      <c r="T93" s="33" t="s">
        <v>401</v>
      </c>
    </row>
    <row r="94" spans="2:20" x14ac:dyDescent="0.25">
      <c r="B94" s="38">
        <v>71.2</v>
      </c>
      <c r="C94" s="38" t="s">
        <v>21</v>
      </c>
      <c r="D94" s="39" t="s">
        <v>344</v>
      </c>
      <c r="E94" s="39">
        <v>3</v>
      </c>
      <c r="F94" s="38" t="s">
        <v>345</v>
      </c>
      <c r="G94" s="40" t="s">
        <v>346</v>
      </c>
      <c r="H94" s="41" t="s">
        <v>398</v>
      </c>
      <c r="I94" s="42">
        <v>50350</v>
      </c>
      <c r="J94" s="41" t="s">
        <v>399</v>
      </c>
      <c r="K94" s="39" t="s">
        <v>58</v>
      </c>
      <c r="L94" s="39" t="s">
        <v>40</v>
      </c>
      <c r="M94" s="39" t="s">
        <v>29</v>
      </c>
      <c r="N94" s="39" t="s">
        <v>30</v>
      </c>
      <c r="O94" s="39" t="s">
        <v>95</v>
      </c>
      <c r="P94" s="39" t="s">
        <v>400</v>
      </c>
      <c r="Q94" s="39"/>
      <c r="R94" s="43">
        <v>45445</v>
      </c>
      <c r="S94" s="39" t="s">
        <v>69</v>
      </c>
      <c r="T94" s="39" t="s">
        <v>401</v>
      </c>
    </row>
    <row r="95" spans="2:20" x14ac:dyDescent="0.25">
      <c r="B95" s="32">
        <v>72</v>
      </c>
      <c r="C95" s="32" t="s">
        <v>21</v>
      </c>
      <c r="D95" s="33" t="s">
        <v>344</v>
      </c>
      <c r="E95" s="33">
        <v>3</v>
      </c>
      <c r="F95" s="32" t="s">
        <v>402</v>
      </c>
      <c r="G95" s="34" t="s">
        <v>346</v>
      </c>
      <c r="H95" s="35" t="s">
        <v>403</v>
      </c>
      <c r="I95" s="36">
        <v>300000</v>
      </c>
      <c r="J95" s="35" t="s">
        <v>404</v>
      </c>
      <c r="K95" s="33" t="s">
        <v>58</v>
      </c>
      <c r="L95" s="33" t="s">
        <v>349</v>
      </c>
      <c r="M95" s="33" t="s">
        <v>29</v>
      </c>
      <c r="N95" s="33" t="s">
        <v>30</v>
      </c>
      <c r="O95" s="33" t="s">
        <v>49</v>
      </c>
      <c r="P95" s="33" t="s">
        <v>405</v>
      </c>
      <c r="Q95" s="32" t="s">
        <v>406</v>
      </c>
      <c r="R95" s="37">
        <v>45483</v>
      </c>
      <c r="S95" s="33" t="s">
        <v>43</v>
      </c>
      <c r="T95" s="33" t="s">
        <v>407</v>
      </c>
    </row>
    <row r="96" spans="2:20" x14ac:dyDescent="0.25">
      <c r="B96" s="38">
        <v>73.099999999999994</v>
      </c>
      <c r="C96" s="38" t="s">
        <v>21</v>
      </c>
      <c r="D96" s="39" t="s">
        <v>344</v>
      </c>
      <c r="E96" s="39">
        <v>3</v>
      </c>
      <c r="F96" s="38" t="s">
        <v>408</v>
      </c>
      <c r="G96" s="40" t="s">
        <v>346</v>
      </c>
      <c r="H96" s="41" t="s">
        <v>409</v>
      </c>
      <c r="I96" s="42">
        <v>30750</v>
      </c>
      <c r="J96" s="41" t="s">
        <v>410</v>
      </c>
      <c r="K96" s="39" t="s">
        <v>58</v>
      </c>
      <c r="L96" s="39" t="s">
        <v>349</v>
      </c>
      <c r="M96" s="39" t="s">
        <v>29</v>
      </c>
      <c r="N96" s="39" t="s">
        <v>30</v>
      </c>
      <c r="O96" s="39" t="s">
        <v>31</v>
      </c>
      <c r="P96" s="39" t="s">
        <v>411</v>
      </c>
      <c r="Q96" s="39" t="s">
        <v>412</v>
      </c>
      <c r="R96" s="43">
        <v>45349</v>
      </c>
      <c r="S96" s="39" t="s">
        <v>43</v>
      </c>
      <c r="T96" s="39" t="s">
        <v>413</v>
      </c>
    </row>
    <row r="97" spans="2:20" x14ac:dyDescent="0.25">
      <c r="B97" s="32">
        <v>73.2</v>
      </c>
      <c r="C97" s="32" t="s">
        <v>21</v>
      </c>
      <c r="D97" s="33" t="s">
        <v>344</v>
      </c>
      <c r="E97" s="33">
        <v>3</v>
      </c>
      <c r="F97" s="32" t="s">
        <v>408</v>
      </c>
      <c r="G97" s="34" t="s">
        <v>346</v>
      </c>
      <c r="H97" s="35" t="s">
        <v>414</v>
      </c>
      <c r="I97" s="36">
        <v>360236.25</v>
      </c>
      <c r="J97" s="35" t="s">
        <v>410</v>
      </c>
      <c r="K97" s="33" t="s">
        <v>58</v>
      </c>
      <c r="L97" s="33" t="s">
        <v>349</v>
      </c>
      <c r="M97" s="33" t="s">
        <v>30</v>
      </c>
      <c r="N97" s="33" t="s">
        <v>30</v>
      </c>
      <c r="O97" s="33" t="s">
        <v>95</v>
      </c>
      <c r="P97" s="33" t="s">
        <v>114</v>
      </c>
      <c r="Q97" s="32"/>
      <c r="R97" s="37">
        <v>45349</v>
      </c>
      <c r="S97" s="33" t="s">
        <v>43</v>
      </c>
      <c r="T97" s="33" t="s">
        <v>413</v>
      </c>
    </row>
    <row r="98" spans="2:20" x14ac:dyDescent="0.25">
      <c r="B98" s="38">
        <v>74.099999999999994</v>
      </c>
      <c r="C98" s="38" t="s">
        <v>21</v>
      </c>
      <c r="D98" s="39" t="s">
        <v>344</v>
      </c>
      <c r="E98" s="39">
        <v>3</v>
      </c>
      <c r="F98" s="38" t="s">
        <v>415</v>
      </c>
      <c r="G98" s="40" t="s">
        <v>346</v>
      </c>
      <c r="H98" s="41" t="s">
        <v>416</v>
      </c>
      <c r="I98" s="42">
        <v>123577.3602</v>
      </c>
      <c r="J98" s="41" t="s">
        <v>417</v>
      </c>
      <c r="K98" s="39" t="s">
        <v>58</v>
      </c>
      <c r="L98" s="39" t="s">
        <v>349</v>
      </c>
      <c r="M98" s="39" t="s">
        <v>29</v>
      </c>
      <c r="N98" s="39" t="s">
        <v>30</v>
      </c>
      <c r="O98" s="39" t="s">
        <v>31</v>
      </c>
      <c r="P98" s="39" t="s">
        <v>418</v>
      </c>
      <c r="Q98" s="39" t="s">
        <v>419</v>
      </c>
      <c r="R98" s="43">
        <v>45384</v>
      </c>
      <c r="S98" s="39" t="s">
        <v>34</v>
      </c>
      <c r="T98" s="39" t="s">
        <v>365</v>
      </c>
    </row>
    <row r="99" spans="2:20" x14ac:dyDescent="0.25">
      <c r="B99" s="32">
        <v>74.2</v>
      </c>
      <c r="C99" s="32" t="s">
        <v>21</v>
      </c>
      <c r="D99" s="33" t="s">
        <v>344</v>
      </c>
      <c r="E99" s="33">
        <v>3</v>
      </c>
      <c r="F99" s="32" t="s">
        <v>415</v>
      </c>
      <c r="G99" s="34" t="s">
        <v>346</v>
      </c>
      <c r="H99" s="35" t="s">
        <v>420</v>
      </c>
      <c r="I99" s="36">
        <v>266927.09859999997</v>
      </c>
      <c r="J99" s="35" t="s">
        <v>417</v>
      </c>
      <c r="K99" s="33" t="s">
        <v>58</v>
      </c>
      <c r="L99" s="33" t="s">
        <v>349</v>
      </c>
      <c r="M99" s="33" t="s">
        <v>30</v>
      </c>
      <c r="N99" s="33" t="s">
        <v>30</v>
      </c>
      <c r="O99" s="33" t="s">
        <v>95</v>
      </c>
      <c r="P99" s="33" t="s">
        <v>114</v>
      </c>
      <c r="Q99" s="32"/>
      <c r="R99" s="37">
        <v>45383</v>
      </c>
      <c r="S99" s="33" t="s">
        <v>34</v>
      </c>
      <c r="T99" s="33" t="s">
        <v>365</v>
      </c>
    </row>
    <row r="100" spans="2:20" x14ac:dyDescent="0.25">
      <c r="B100" s="38">
        <v>75</v>
      </c>
      <c r="C100" s="38" t="s">
        <v>21</v>
      </c>
      <c r="D100" s="39" t="s">
        <v>344</v>
      </c>
      <c r="E100" s="39">
        <v>3</v>
      </c>
      <c r="F100" s="38" t="s">
        <v>392</v>
      </c>
      <c r="G100" s="40" t="s">
        <v>346</v>
      </c>
      <c r="H100" s="41" t="s">
        <v>421</v>
      </c>
      <c r="I100" s="42">
        <f>274348.59015-23380.8</f>
        <v>250967.79015000002</v>
      </c>
      <c r="J100" s="41" t="s">
        <v>422</v>
      </c>
      <c r="K100" s="39" t="s">
        <v>58</v>
      </c>
      <c r="L100" s="39" t="s">
        <v>349</v>
      </c>
      <c r="M100" s="39" t="s">
        <v>29</v>
      </c>
      <c r="N100" s="39" t="s">
        <v>30</v>
      </c>
      <c r="O100" s="39" t="s">
        <v>31</v>
      </c>
      <c r="P100" s="39" t="s">
        <v>423</v>
      </c>
      <c r="Q100" s="39" t="s">
        <v>424</v>
      </c>
      <c r="R100" s="43">
        <v>45642</v>
      </c>
      <c r="S100" s="39" t="s">
        <v>34</v>
      </c>
      <c r="T100" s="39" t="s">
        <v>391</v>
      </c>
    </row>
    <row r="101" spans="2:20" x14ac:dyDescent="0.25">
      <c r="B101" s="32">
        <v>76</v>
      </c>
      <c r="C101" s="32" t="s">
        <v>21</v>
      </c>
      <c r="D101" s="33" t="s">
        <v>344</v>
      </c>
      <c r="E101" s="33">
        <v>3</v>
      </c>
      <c r="F101" s="32" t="s">
        <v>392</v>
      </c>
      <c r="G101" s="34" t="s">
        <v>346</v>
      </c>
      <c r="H101" s="35" t="s">
        <v>425</v>
      </c>
      <c r="I101" s="36">
        <v>100000</v>
      </c>
      <c r="J101" s="35" t="s">
        <v>426</v>
      </c>
      <c r="K101" s="33" t="s">
        <v>58</v>
      </c>
      <c r="L101" s="33" t="s">
        <v>349</v>
      </c>
      <c r="M101" s="33" t="s">
        <v>29</v>
      </c>
      <c r="N101" s="33" t="s">
        <v>30</v>
      </c>
      <c r="O101" s="33" t="s">
        <v>49</v>
      </c>
      <c r="P101" s="33" t="s">
        <v>427</v>
      </c>
      <c r="Q101" s="32" t="s">
        <v>428</v>
      </c>
      <c r="R101" s="37">
        <v>45383</v>
      </c>
      <c r="S101" s="33" t="s">
        <v>43</v>
      </c>
      <c r="T101" s="33" t="s">
        <v>429</v>
      </c>
    </row>
    <row r="102" spans="2:20" x14ac:dyDescent="0.25">
      <c r="B102" s="38"/>
      <c r="C102" s="38"/>
      <c r="D102" s="39"/>
      <c r="E102" s="39"/>
      <c r="F102" s="38"/>
      <c r="G102" s="40"/>
      <c r="H102" s="41" t="s">
        <v>76</v>
      </c>
      <c r="I102" s="42"/>
      <c r="J102" s="41"/>
      <c r="K102" s="39"/>
      <c r="L102" s="39"/>
      <c r="M102" s="39"/>
      <c r="N102" s="39"/>
      <c r="O102" s="39"/>
      <c r="P102" s="39"/>
      <c r="Q102" s="39"/>
      <c r="R102" s="43"/>
      <c r="S102" s="39"/>
      <c r="T102" s="39"/>
    </row>
    <row r="103" spans="2:20" x14ac:dyDescent="0.25">
      <c r="B103" s="32">
        <v>78</v>
      </c>
      <c r="C103" s="32" t="s">
        <v>21</v>
      </c>
      <c r="D103" s="33" t="s">
        <v>344</v>
      </c>
      <c r="E103" s="33">
        <v>3</v>
      </c>
      <c r="F103" s="32" t="s">
        <v>65</v>
      </c>
      <c r="G103" s="34" t="s">
        <v>346</v>
      </c>
      <c r="H103" s="35" t="s">
        <v>430</v>
      </c>
      <c r="I103" s="36">
        <f>51839.09865+106500-61631.72-22266.86-31309.84-3330.68</f>
        <v>39799.998650000001</v>
      </c>
      <c r="J103" s="35" t="s">
        <v>431</v>
      </c>
      <c r="K103" s="33" t="s">
        <v>58</v>
      </c>
      <c r="L103" s="33" t="s">
        <v>40</v>
      </c>
      <c r="M103" s="33" t="s">
        <v>29</v>
      </c>
      <c r="N103" s="33" t="s">
        <v>30</v>
      </c>
      <c r="O103" s="33" t="s">
        <v>95</v>
      </c>
      <c r="P103" s="33" t="s">
        <v>400</v>
      </c>
      <c r="Q103" s="32"/>
      <c r="R103" s="37">
        <v>45445</v>
      </c>
      <c r="S103" s="33" t="s">
        <v>34</v>
      </c>
      <c r="T103" s="33" t="s">
        <v>432</v>
      </c>
    </row>
    <row r="104" spans="2:20" x14ac:dyDescent="0.25">
      <c r="B104" s="38">
        <v>79</v>
      </c>
      <c r="C104" s="38" t="s">
        <v>21</v>
      </c>
      <c r="D104" s="39" t="s">
        <v>344</v>
      </c>
      <c r="E104" s="39">
        <v>3</v>
      </c>
      <c r="F104" s="38" t="s">
        <v>345</v>
      </c>
      <c r="G104" s="40" t="s">
        <v>346</v>
      </c>
      <c r="H104" s="41" t="s">
        <v>433</v>
      </c>
      <c r="I104" s="42">
        <f>105343.33</f>
        <v>105343.33</v>
      </c>
      <c r="J104" s="41" t="s">
        <v>434</v>
      </c>
      <c r="K104" s="39" t="s">
        <v>58</v>
      </c>
      <c r="L104" s="39" t="s">
        <v>349</v>
      </c>
      <c r="M104" s="39" t="s">
        <v>30</v>
      </c>
      <c r="N104" s="39" t="s">
        <v>30</v>
      </c>
      <c r="O104" s="39" t="s">
        <v>95</v>
      </c>
      <c r="P104" s="39" t="s">
        <v>435</v>
      </c>
      <c r="Q104" s="39" t="s">
        <v>436</v>
      </c>
      <c r="R104" s="43">
        <v>45378</v>
      </c>
      <c r="S104" s="39" t="s">
        <v>43</v>
      </c>
      <c r="T104" s="39" t="s">
        <v>365</v>
      </c>
    </row>
    <row r="105" spans="2:20" x14ac:dyDescent="0.25">
      <c r="B105" s="32">
        <v>80</v>
      </c>
      <c r="C105" s="32" t="s">
        <v>21</v>
      </c>
      <c r="D105" s="33" t="s">
        <v>344</v>
      </c>
      <c r="E105" s="33">
        <v>3</v>
      </c>
      <c r="F105" s="32" t="s">
        <v>345</v>
      </c>
      <c r="G105" s="34" t="s">
        <v>346</v>
      </c>
      <c r="H105" s="35" t="s">
        <v>437</v>
      </c>
      <c r="I105" s="36">
        <v>181742.79759999999</v>
      </c>
      <c r="J105" s="35" t="s">
        <v>438</v>
      </c>
      <c r="K105" s="33" t="s">
        <v>58</v>
      </c>
      <c r="L105" s="33" t="s">
        <v>349</v>
      </c>
      <c r="M105" s="33" t="s">
        <v>29</v>
      </c>
      <c r="N105" s="33" t="s">
        <v>30</v>
      </c>
      <c r="O105" s="33" t="s">
        <v>49</v>
      </c>
      <c r="P105" s="33" t="s">
        <v>439</v>
      </c>
      <c r="Q105" s="32" t="s">
        <v>440</v>
      </c>
      <c r="R105" s="37">
        <v>45383</v>
      </c>
      <c r="S105" s="33" t="s">
        <v>43</v>
      </c>
      <c r="T105" s="33" t="s">
        <v>441</v>
      </c>
    </row>
    <row r="106" spans="2:20" x14ac:dyDescent="0.25">
      <c r="B106" s="38">
        <v>81</v>
      </c>
      <c r="C106" s="38" t="s">
        <v>21</v>
      </c>
      <c r="D106" s="39" t="s">
        <v>344</v>
      </c>
      <c r="E106" s="39">
        <v>3</v>
      </c>
      <c r="F106" s="38" t="s">
        <v>237</v>
      </c>
      <c r="G106" s="40" t="s">
        <v>346</v>
      </c>
      <c r="H106" s="41" t="s">
        <v>442</v>
      </c>
      <c r="I106" s="42">
        <v>81151.721999999994</v>
      </c>
      <c r="J106" s="41" t="s">
        <v>443</v>
      </c>
      <c r="K106" s="39" t="s">
        <v>58</v>
      </c>
      <c r="L106" s="39" t="s">
        <v>349</v>
      </c>
      <c r="M106" s="39" t="s">
        <v>29</v>
      </c>
      <c r="N106" s="39" t="s">
        <v>30</v>
      </c>
      <c r="O106" s="39" t="s">
        <v>49</v>
      </c>
      <c r="P106" s="39" t="s">
        <v>444</v>
      </c>
      <c r="Q106" s="39" t="s">
        <v>445</v>
      </c>
      <c r="R106" s="43" t="s">
        <v>58</v>
      </c>
      <c r="S106" s="39" t="s">
        <v>34</v>
      </c>
      <c r="T106" s="39" t="s">
        <v>365</v>
      </c>
    </row>
    <row r="107" spans="2:20" x14ac:dyDescent="0.25">
      <c r="B107" s="32">
        <v>82.1</v>
      </c>
      <c r="C107" s="32" t="s">
        <v>21</v>
      </c>
      <c r="D107" s="33" t="s">
        <v>344</v>
      </c>
      <c r="E107" s="33">
        <v>3</v>
      </c>
      <c r="F107" s="32" t="s">
        <v>408</v>
      </c>
      <c r="G107" s="34" t="s">
        <v>346</v>
      </c>
      <c r="H107" s="35" t="s">
        <v>446</v>
      </c>
      <c r="I107" s="36">
        <f>75600+53355.52</f>
        <v>128955.51999999999</v>
      </c>
      <c r="J107" s="35" t="s">
        <v>447</v>
      </c>
      <c r="K107" s="33" t="s">
        <v>58</v>
      </c>
      <c r="L107" s="33" t="s">
        <v>349</v>
      </c>
      <c r="M107" s="33" t="s">
        <v>29</v>
      </c>
      <c r="N107" s="33" t="s">
        <v>30</v>
      </c>
      <c r="O107" s="33" t="s">
        <v>49</v>
      </c>
      <c r="P107" s="33" t="s">
        <v>448</v>
      </c>
      <c r="Q107" s="32" t="s">
        <v>449</v>
      </c>
      <c r="R107" s="37" t="s">
        <v>58</v>
      </c>
      <c r="S107" s="33" t="s">
        <v>69</v>
      </c>
      <c r="T107" s="33" t="s">
        <v>450</v>
      </c>
    </row>
    <row r="108" spans="2:20" x14ac:dyDescent="0.25">
      <c r="B108" s="38">
        <v>82.2</v>
      </c>
      <c r="C108" s="38" t="s">
        <v>21</v>
      </c>
      <c r="D108" s="39" t="s">
        <v>344</v>
      </c>
      <c r="E108" s="39">
        <v>3</v>
      </c>
      <c r="F108" s="38" t="s">
        <v>408</v>
      </c>
      <c r="G108" s="40" t="s">
        <v>346</v>
      </c>
      <c r="H108" s="41" t="s">
        <v>451</v>
      </c>
      <c r="I108" s="42">
        <v>57510</v>
      </c>
      <c r="J108" s="41" t="s">
        <v>447</v>
      </c>
      <c r="K108" s="39" t="s">
        <v>58</v>
      </c>
      <c r="L108" s="39" t="s">
        <v>349</v>
      </c>
      <c r="M108" s="39" t="s">
        <v>30</v>
      </c>
      <c r="N108" s="39" t="s">
        <v>30</v>
      </c>
      <c r="O108" s="39" t="s">
        <v>95</v>
      </c>
      <c r="P108" s="39" t="s">
        <v>114</v>
      </c>
      <c r="Q108" s="39"/>
      <c r="R108" s="43">
        <v>45485</v>
      </c>
      <c r="S108" s="39" t="s">
        <v>69</v>
      </c>
      <c r="T108" s="39" t="s">
        <v>450</v>
      </c>
    </row>
    <row r="109" spans="2:20" x14ac:dyDescent="0.25">
      <c r="B109" s="32">
        <v>83</v>
      </c>
      <c r="C109" s="32" t="s">
        <v>21</v>
      </c>
      <c r="D109" s="33" t="s">
        <v>344</v>
      </c>
      <c r="E109" s="33">
        <v>3</v>
      </c>
      <c r="F109" s="32" t="s">
        <v>377</v>
      </c>
      <c r="G109" s="34" t="s">
        <v>346</v>
      </c>
      <c r="H109" s="35" t="s">
        <v>452</v>
      </c>
      <c r="I109" s="36">
        <v>126000</v>
      </c>
      <c r="J109" s="35" t="s">
        <v>453</v>
      </c>
      <c r="K109" s="33" t="s">
        <v>58</v>
      </c>
      <c r="L109" s="33" t="s">
        <v>349</v>
      </c>
      <c r="M109" s="33" t="s">
        <v>29</v>
      </c>
      <c r="N109" s="33" t="s">
        <v>30</v>
      </c>
      <c r="O109" s="33" t="s">
        <v>31</v>
      </c>
      <c r="P109" s="33" t="s">
        <v>454</v>
      </c>
      <c r="Q109" s="32" t="s">
        <v>455</v>
      </c>
      <c r="R109" s="37">
        <v>45390</v>
      </c>
      <c r="S109" s="33" t="s">
        <v>34</v>
      </c>
      <c r="T109" s="33" t="s">
        <v>391</v>
      </c>
    </row>
    <row r="110" spans="2:20" x14ac:dyDescent="0.25">
      <c r="B110" s="38">
        <v>84</v>
      </c>
      <c r="C110" s="38" t="s">
        <v>21</v>
      </c>
      <c r="D110" s="39" t="s">
        <v>344</v>
      </c>
      <c r="E110" s="39">
        <v>3</v>
      </c>
      <c r="F110" s="38" t="s">
        <v>371</v>
      </c>
      <c r="G110" s="40" t="s">
        <v>346</v>
      </c>
      <c r="H110" s="41" t="s">
        <v>456</v>
      </c>
      <c r="I110" s="42">
        <f>103944</f>
        <v>103944</v>
      </c>
      <c r="J110" s="41" t="s">
        <v>447</v>
      </c>
      <c r="K110" s="39" t="s">
        <v>58</v>
      </c>
      <c r="L110" s="39" t="s">
        <v>349</v>
      </c>
      <c r="M110" s="39" t="s">
        <v>29</v>
      </c>
      <c r="N110" s="39" t="s">
        <v>30</v>
      </c>
      <c r="O110" s="39" t="s">
        <v>95</v>
      </c>
      <c r="P110" s="39" t="s">
        <v>114</v>
      </c>
      <c r="Q110" s="39"/>
      <c r="R110" s="43">
        <v>45646</v>
      </c>
      <c r="S110" s="39" t="s">
        <v>69</v>
      </c>
      <c r="T110" s="39" t="s">
        <v>391</v>
      </c>
    </row>
    <row r="111" spans="2:20" x14ac:dyDescent="0.25">
      <c r="B111" s="32">
        <v>85.1</v>
      </c>
      <c r="C111" s="32" t="s">
        <v>21</v>
      </c>
      <c r="D111" s="33" t="s">
        <v>344</v>
      </c>
      <c r="E111" s="33">
        <v>3</v>
      </c>
      <c r="F111" s="32" t="s">
        <v>408</v>
      </c>
      <c r="G111" s="34" t="s">
        <v>346</v>
      </c>
      <c r="H111" s="35" t="s">
        <v>457</v>
      </c>
      <c r="I111" s="36">
        <v>4350</v>
      </c>
      <c r="J111" s="35" t="s">
        <v>447</v>
      </c>
      <c r="K111" s="33" t="s">
        <v>58</v>
      </c>
      <c r="L111" s="33" t="s">
        <v>349</v>
      </c>
      <c r="M111" s="33" t="s">
        <v>29</v>
      </c>
      <c r="N111" s="33" t="s">
        <v>30</v>
      </c>
      <c r="O111" s="33" t="s">
        <v>49</v>
      </c>
      <c r="P111" s="33" t="s">
        <v>458</v>
      </c>
      <c r="Q111" s="32" t="s">
        <v>459</v>
      </c>
      <c r="R111" s="37" t="s">
        <v>58</v>
      </c>
      <c r="S111" s="33" t="s">
        <v>69</v>
      </c>
      <c r="T111" s="33" t="s">
        <v>365</v>
      </c>
    </row>
    <row r="112" spans="2:20" x14ac:dyDescent="0.25">
      <c r="B112" s="38">
        <v>85.2</v>
      </c>
      <c r="C112" s="38" t="s">
        <v>21</v>
      </c>
      <c r="D112" s="39" t="s">
        <v>344</v>
      </c>
      <c r="E112" s="39">
        <v>3</v>
      </c>
      <c r="F112" s="38" t="s">
        <v>408</v>
      </c>
      <c r="G112" s="40" t="s">
        <v>346</v>
      </c>
      <c r="H112" s="41" t="s">
        <v>460</v>
      </c>
      <c r="I112" s="42">
        <v>50960.25</v>
      </c>
      <c r="J112" s="41" t="s">
        <v>447</v>
      </c>
      <c r="K112" s="39" t="s">
        <v>58</v>
      </c>
      <c r="L112" s="39" t="s">
        <v>349</v>
      </c>
      <c r="M112" s="39" t="s">
        <v>30</v>
      </c>
      <c r="N112" s="39" t="s">
        <v>30</v>
      </c>
      <c r="O112" s="39" t="s">
        <v>95</v>
      </c>
      <c r="P112" s="39" t="s">
        <v>114</v>
      </c>
      <c r="Q112" s="39"/>
      <c r="R112" s="43">
        <v>45524</v>
      </c>
      <c r="S112" s="39" t="s">
        <v>69</v>
      </c>
      <c r="T112" s="39" t="s">
        <v>365</v>
      </c>
    </row>
    <row r="113" spans="2:20" x14ac:dyDescent="0.25">
      <c r="B113" s="32"/>
      <c r="C113" s="32"/>
      <c r="D113" s="33"/>
      <c r="E113" s="33"/>
      <c r="F113" s="32"/>
      <c r="G113" s="34"/>
      <c r="H113" s="35" t="s">
        <v>76</v>
      </c>
      <c r="I113" s="36"/>
      <c r="J113" s="35"/>
      <c r="K113" s="33"/>
      <c r="L113" s="33"/>
      <c r="M113" s="33"/>
      <c r="N113" s="33"/>
      <c r="O113" s="33"/>
      <c r="P113" s="33"/>
      <c r="Q113" s="32"/>
      <c r="R113" s="37"/>
      <c r="S113" s="33"/>
      <c r="T113" s="33"/>
    </row>
    <row r="114" spans="2:20" x14ac:dyDescent="0.25">
      <c r="B114" s="38">
        <v>87.1</v>
      </c>
      <c r="C114" s="38" t="s">
        <v>21</v>
      </c>
      <c r="D114" s="39" t="s">
        <v>344</v>
      </c>
      <c r="E114" s="39">
        <v>3</v>
      </c>
      <c r="F114" s="38" t="s">
        <v>65</v>
      </c>
      <c r="G114" s="40" t="s">
        <v>346</v>
      </c>
      <c r="H114" s="41" t="s">
        <v>461</v>
      </c>
      <c r="I114" s="42">
        <v>8997</v>
      </c>
      <c r="J114" s="41" t="s">
        <v>462</v>
      </c>
      <c r="K114" s="39" t="s">
        <v>58</v>
      </c>
      <c r="L114" s="39" t="s">
        <v>40</v>
      </c>
      <c r="M114" s="39" t="s">
        <v>29</v>
      </c>
      <c r="N114" s="39" t="s">
        <v>30</v>
      </c>
      <c r="O114" s="39" t="s">
        <v>95</v>
      </c>
      <c r="P114" s="39" t="s">
        <v>400</v>
      </c>
      <c r="Q114" s="39"/>
      <c r="R114" s="43">
        <v>45445</v>
      </c>
      <c r="S114" s="39" t="s">
        <v>34</v>
      </c>
      <c r="T114" s="39" t="s">
        <v>463</v>
      </c>
    </row>
    <row r="115" spans="2:20" x14ac:dyDescent="0.25">
      <c r="B115" s="32">
        <v>87.2</v>
      </c>
      <c r="C115" s="32" t="s">
        <v>21</v>
      </c>
      <c r="D115" s="33" t="s">
        <v>344</v>
      </c>
      <c r="E115" s="33">
        <v>3</v>
      </c>
      <c r="F115" s="32" t="s">
        <v>65</v>
      </c>
      <c r="G115" s="34" t="s">
        <v>346</v>
      </c>
      <c r="H115" s="35" t="s">
        <v>461</v>
      </c>
      <c r="I115" s="36">
        <v>6660</v>
      </c>
      <c r="J115" s="35" t="s">
        <v>462</v>
      </c>
      <c r="K115" s="33" t="s">
        <v>58</v>
      </c>
      <c r="L115" s="33" t="s">
        <v>40</v>
      </c>
      <c r="M115" s="33" t="s">
        <v>29</v>
      </c>
      <c r="N115" s="33" t="s">
        <v>30</v>
      </c>
      <c r="O115" s="33" t="s">
        <v>95</v>
      </c>
      <c r="P115" s="33" t="s">
        <v>400</v>
      </c>
      <c r="Q115" s="32"/>
      <c r="R115" s="37">
        <v>45445</v>
      </c>
      <c r="S115" s="33" t="s">
        <v>34</v>
      </c>
      <c r="T115" s="33" t="s">
        <v>463</v>
      </c>
    </row>
    <row r="116" spans="2:20" x14ac:dyDescent="0.25">
      <c r="B116" s="38">
        <v>88</v>
      </c>
      <c r="C116" s="38" t="s">
        <v>21</v>
      </c>
      <c r="D116" s="39" t="s">
        <v>344</v>
      </c>
      <c r="E116" s="39">
        <v>3</v>
      </c>
      <c r="F116" s="38" t="s">
        <v>415</v>
      </c>
      <c r="G116" s="40" t="s">
        <v>346</v>
      </c>
      <c r="H116" s="41" t="s">
        <v>464</v>
      </c>
      <c r="I116" s="42">
        <f>8029.89+25655.49855-9238.77</f>
        <v>24446.618550000003</v>
      </c>
      <c r="J116" s="41" t="s">
        <v>465</v>
      </c>
      <c r="K116" s="39" t="s">
        <v>58</v>
      </c>
      <c r="L116" s="39" t="s">
        <v>349</v>
      </c>
      <c r="M116" s="39" t="s">
        <v>29</v>
      </c>
      <c r="N116" s="39" t="s">
        <v>30</v>
      </c>
      <c r="O116" s="39" t="s">
        <v>31</v>
      </c>
      <c r="P116" s="39" t="s">
        <v>466</v>
      </c>
      <c r="Q116" s="39" t="s">
        <v>467</v>
      </c>
      <c r="R116" s="43">
        <v>45377</v>
      </c>
      <c r="S116" s="39" t="s">
        <v>34</v>
      </c>
      <c r="T116" s="39" t="s">
        <v>468</v>
      </c>
    </row>
    <row r="117" spans="2:20" x14ac:dyDescent="0.25">
      <c r="B117" s="32"/>
      <c r="C117" s="32"/>
      <c r="D117" s="33"/>
      <c r="E117" s="33"/>
      <c r="F117" s="32"/>
      <c r="G117" s="34"/>
      <c r="H117" s="35" t="s">
        <v>76</v>
      </c>
      <c r="I117" s="36"/>
      <c r="J117" s="35"/>
      <c r="K117" s="33"/>
      <c r="L117" s="33"/>
      <c r="M117" s="33"/>
      <c r="N117" s="33"/>
      <c r="O117" s="33"/>
      <c r="P117" s="33"/>
      <c r="Q117" s="32"/>
      <c r="R117" s="37"/>
      <c r="S117" s="33"/>
      <c r="T117" s="33"/>
    </row>
    <row r="118" spans="2:20" x14ac:dyDescent="0.25">
      <c r="B118" s="38">
        <v>89</v>
      </c>
      <c r="C118" s="38" t="s">
        <v>21</v>
      </c>
      <c r="D118" s="39" t="s">
        <v>344</v>
      </c>
      <c r="E118" s="39">
        <v>3</v>
      </c>
      <c r="F118" s="38" t="s">
        <v>415</v>
      </c>
      <c r="G118" s="40" t="s">
        <v>346</v>
      </c>
      <c r="H118" s="41" t="s">
        <v>469</v>
      </c>
      <c r="I118" s="42">
        <f>31619.64</f>
        <v>31619.64</v>
      </c>
      <c r="J118" s="41" t="s">
        <v>465</v>
      </c>
      <c r="K118" s="39" t="s">
        <v>58</v>
      </c>
      <c r="L118" s="39" t="s">
        <v>349</v>
      </c>
      <c r="M118" s="39" t="s">
        <v>29</v>
      </c>
      <c r="N118" s="39" t="s">
        <v>30</v>
      </c>
      <c r="O118" s="39" t="s">
        <v>31</v>
      </c>
      <c r="P118" s="39" t="s">
        <v>470</v>
      </c>
      <c r="Q118" s="39" t="s">
        <v>471</v>
      </c>
      <c r="R118" s="43">
        <v>45377</v>
      </c>
      <c r="S118" s="39" t="s">
        <v>34</v>
      </c>
      <c r="T118" s="39" t="s">
        <v>468</v>
      </c>
    </row>
    <row r="119" spans="2:20" x14ac:dyDescent="0.25">
      <c r="B119" s="32"/>
      <c r="C119" s="32"/>
      <c r="D119" s="33"/>
      <c r="E119" s="33"/>
      <c r="F119" s="32"/>
      <c r="G119" s="34"/>
      <c r="H119" s="35" t="s">
        <v>76</v>
      </c>
      <c r="I119" s="36"/>
      <c r="J119" s="35"/>
      <c r="K119" s="33"/>
      <c r="L119" s="33"/>
      <c r="M119" s="33"/>
      <c r="N119" s="33"/>
      <c r="O119" s="33"/>
      <c r="P119" s="33"/>
      <c r="Q119" s="32"/>
      <c r="R119" s="37"/>
      <c r="S119" s="33"/>
      <c r="T119" s="33"/>
    </row>
    <row r="120" spans="2:20" x14ac:dyDescent="0.25">
      <c r="B120" s="38">
        <v>90</v>
      </c>
      <c r="C120" s="38" t="s">
        <v>21</v>
      </c>
      <c r="D120" s="39" t="s">
        <v>344</v>
      </c>
      <c r="E120" s="39">
        <v>3</v>
      </c>
      <c r="F120" s="38" t="s">
        <v>408</v>
      </c>
      <c r="G120" s="40" t="s">
        <v>346</v>
      </c>
      <c r="H120" s="41" t="s">
        <v>472</v>
      </c>
      <c r="I120" s="42">
        <v>28457.04495</v>
      </c>
      <c r="J120" s="41" t="s">
        <v>473</v>
      </c>
      <c r="K120" s="39" t="s">
        <v>58</v>
      </c>
      <c r="L120" s="39" t="s">
        <v>40</v>
      </c>
      <c r="M120" s="39" t="s">
        <v>30</v>
      </c>
      <c r="N120" s="39" t="s">
        <v>30</v>
      </c>
      <c r="O120" s="39" t="s">
        <v>95</v>
      </c>
      <c r="P120" s="39" t="s">
        <v>114</v>
      </c>
      <c r="Q120" s="39"/>
      <c r="R120" s="43">
        <v>45627</v>
      </c>
      <c r="S120" s="39" t="s">
        <v>34</v>
      </c>
      <c r="T120" s="39" t="s">
        <v>474</v>
      </c>
    </row>
    <row r="121" spans="2:20" x14ac:dyDescent="0.25">
      <c r="B121" s="32">
        <v>91</v>
      </c>
      <c r="C121" s="32" t="s">
        <v>21</v>
      </c>
      <c r="D121" s="33" t="s">
        <v>344</v>
      </c>
      <c r="E121" s="33">
        <v>4</v>
      </c>
      <c r="F121" s="32" t="s">
        <v>475</v>
      </c>
      <c r="G121" s="34" t="s">
        <v>346</v>
      </c>
      <c r="H121" s="35" t="s">
        <v>476</v>
      </c>
      <c r="I121" s="99">
        <f>500004.85-1.6-20000-54193.25</f>
        <v>425810</v>
      </c>
      <c r="J121" s="35" t="s">
        <v>477</v>
      </c>
      <c r="K121" s="33" t="s">
        <v>58</v>
      </c>
      <c r="L121" s="33" t="s">
        <v>349</v>
      </c>
      <c r="M121" s="33" t="s">
        <v>30</v>
      </c>
      <c r="N121" s="33" t="s">
        <v>29</v>
      </c>
      <c r="O121" s="33" t="s">
        <v>95</v>
      </c>
      <c r="P121" s="33" t="s">
        <v>114</v>
      </c>
      <c r="Q121" s="32"/>
      <c r="R121" s="37">
        <v>45444</v>
      </c>
      <c r="S121" s="33" t="s">
        <v>69</v>
      </c>
      <c r="T121" s="33" t="s">
        <v>478</v>
      </c>
    </row>
    <row r="122" spans="2:20" x14ac:dyDescent="0.25">
      <c r="B122" s="38">
        <v>92</v>
      </c>
      <c r="C122" s="38" t="s">
        <v>21</v>
      </c>
      <c r="D122" s="39" t="s">
        <v>344</v>
      </c>
      <c r="E122" s="39">
        <v>3</v>
      </c>
      <c r="F122" s="38"/>
      <c r="G122" s="40" t="s">
        <v>346</v>
      </c>
      <c r="H122" s="41" t="s">
        <v>479</v>
      </c>
      <c r="I122" s="42">
        <f>1000000-900000</f>
        <v>100000</v>
      </c>
      <c r="J122" s="41" t="s">
        <v>480</v>
      </c>
      <c r="K122" s="39" t="s">
        <v>58</v>
      </c>
      <c r="L122" s="39" t="s">
        <v>349</v>
      </c>
      <c r="M122" s="39" t="s">
        <v>30</v>
      </c>
      <c r="N122" s="39" t="s">
        <v>30</v>
      </c>
      <c r="O122" s="39" t="s">
        <v>95</v>
      </c>
      <c r="P122" s="39" t="s">
        <v>481</v>
      </c>
      <c r="Q122" s="39"/>
      <c r="R122" s="43">
        <v>45444</v>
      </c>
      <c r="S122" s="39" t="s">
        <v>69</v>
      </c>
      <c r="T122" s="39" t="s">
        <v>482</v>
      </c>
    </row>
    <row r="123" spans="2:20" x14ac:dyDescent="0.25">
      <c r="B123" s="32">
        <v>93</v>
      </c>
      <c r="C123" s="32" t="s">
        <v>21</v>
      </c>
      <c r="D123" s="33" t="s">
        <v>344</v>
      </c>
      <c r="E123" s="33">
        <v>3</v>
      </c>
      <c r="F123" s="32" t="s">
        <v>353</v>
      </c>
      <c r="G123" s="34" t="s">
        <v>346</v>
      </c>
      <c r="H123" s="35" t="s">
        <v>483</v>
      </c>
      <c r="I123" s="36">
        <v>120000</v>
      </c>
      <c r="J123" s="35" t="s">
        <v>484</v>
      </c>
      <c r="K123" s="33" t="s">
        <v>58</v>
      </c>
      <c r="L123" s="33" t="s">
        <v>40</v>
      </c>
      <c r="M123" s="33" t="s">
        <v>29</v>
      </c>
      <c r="N123" s="33" t="s">
        <v>30</v>
      </c>
      <c r="O123" s="33" t="s">
        <v>58</v>
      </c>
      <c r="P123" s="33" t="s">
        <v>485</v>
      </c>
      <c r="Q123" s="32" t="s">
        <v>486</v>
      </c>
      <c r="R123" s="37" t="s">
        <v>58</v>
      </c>
      <c r="S123" s="33" t="s">
        <v>58</v>
      </c>
      <c r="T123" s="33" t="s">
        <v>401</v>
      </c>
    </row>
    <row r="124" spans="2:20" x14ac:dyDescent="0.25">
      <c r="B124" s="38">
        <v>94</v>
      </c>
      <c r="C124" s="38" t="s">
        <v>21</v>
      </c>
      <c r="D124" s="39" t="s">
        <v>344</v>
      </c>
      <c r="E124" s="39">
        <v>3</v>
      </c>
      <c r="F124" s="38" t="s">
        <v>487</v>
      </c>
      <c r="G124" s="40" t="s">
        <v>346</v>
      </c>
      <c r="H124" s="41" t="s">
        <v>488</v>
      </c>
      <c r="I124" s="42">
        <f xml:space="preserve"> (11985159.6/20*12)</f>
        <v>7191095.7599999998</v>
      </c>
      <c r="J124" s="41" t="s">
        <v>489</v>
      </c>
      <c r="K124" s="39" t="s">
        <v>58</v>
      </c>
      <c r="L124" s="39" t="s">
        <v>349</v>
      </c>
      <c r="M124" s="39" t="s">
        <v>29</v>
      </c>
      <c r="N124" s="39" t="s">
        <v>30</v>
      </c>
      <c r="O124" s="39" t="s">
        <v>49</v>
      </c>
      <c r="P124" s="39" t="s">
        <v>490</v>
      </c>
      <c r="Q124" s="39" t="s">
        <v>491</v>
      </c>
      <c r="R124" s="43">
        <v>45575</v>
      </c>
      <c r="S124" s="39" t="s">
        <v>43</v>
      </c>
      <c r="T124" s="39" t="s">
        <v>429</v>
      </c>
    </row>
    <row r="125" spans="2:20" x14ac:dyDescent="0.25">
      <c r="B125" s="32">
        <v>95</v>
      </c>
      <c r="C125" s="32" t="s">
        <v>21</v>
      </c>
      <c r="D125" s="33" t="s">
        <v>344</v>
      </c>
      <c r="E125" s="33">
        <v>3</v>
      </c>
      <c r="F125" s="32" t="s">
        <v>377</v>
      </c>
      <c r="G125" s="34" t="s">
        <v>346</v>
      </c>
      <c r="H125" s="35" t="s">
        <v>492</v>
      </c>
      <c r="I125" s="100">
        <f>1125440.5+238672.36+210012.11</f>
        <v>1574124.9699999997</v>
      </c>
      <c r="J125" s="35" t="s">
        <v>493</v>
      </c>
      <c r="K125" s="33" t="s">
        <v>58</v>
      </c>
      <c r="L125" s="33" t="s">
        <v>349</v>
      </c>
      <c r="M125" s="33" t="s">
        <v>30</v>
      </c>
      <c r="N125" s="33" t="s">
        <v>30</v>
      </c>
      <c r="O125" s="33" t="s">
        <v>95</v>
      </c>
      <c r="P125" s="33" t="s">
        <v>494</v>
      </c>
      <c r="Q125" s="32"/>
      <c r="R125" s="37">
        <v>45471</v>
      </c>
      <c r="S125" s="33" t="s">
        <v>34</v>
      </c>
      <c r="T125" s="33" t="s">
        <v>391</v>
      </c>
    </row>
    <row r="126" spans="2:20" x14ac:dyDescent="0.25">
      <c r="B126" s="38">
        <v>96</v>
      </c>
      <c r="C126" s="38" t="s">
        <v>21</v>
      </c>
      <c r="D126" s="39" t="s">
        <v>344</v>
      </c>
      <c r="E126" s="39">
        <v>3</v>
      </c>
      <c r="F126" s="38" t="s">
        <v>377</v>
      </c>
      <c r="G126" s="40" t="s">
        <v>346</v>
      </c>
      <c r="H126" s="41" t="s">
        <v>495</v>
      </c>
      <c r="I126" s="100">
        <f>170400+135000</f>
        <v>305400</v>
      </c>
      <c r="J126" s="41" t="s">
        <v>493</v>
      </c>
      <c r="K126" s="39" t="s">
        <v>58</v>
      </c>
      <c r="L126" s="39" t="s">
        <v>349</v>
      </c>
      <c r="M126" s="39" t="s">
        <v>30</v>
      </c>
      <c r="N126" s="39" t="s">
        <v>30</v>
      </c>
      <c r="O126" s="39" t="s">
        <v>95</v>
      </c>
      <c r="P126" s="39" t="s">
        <v>496</v>
      </c>
      <c r="Q126" s="39"/>
      <c r="R126" s="43">
        <v>45471</v>
      </c>
      <c r="S126" s="39" t="s">
        <v>34</v>
      </c>
      <c r="T126" s="39" t="s">
        <v>391</v>
      </c>
    </row>
    <row r="127" spans="2:20" x14ac:dyDescent="0.25">
      <c r="B127" s="32">
        <v>97</v>
      </c>
      <c r="C127" s="32" t="s">
        <v>21</v>
      </c>
      <c r="D127" s="33" t="s">
        <v>344</v>
      </c>
      <c r="E127" s="33">
        <v>3</v>
      </c>
      <c r="F127" s="32" t="s">
        <v>377</v>
      </c>
      <c r="G127" s="34" t="s">
        <v>346</v>
      </c>
      <c r="H127" s="35" t="s">
        <v>497</v>
      </c>
      <c r="I127" s="36">
        <f>100000+9238.77+186160.17-6145.52</f>
        <v>289253.42</v>
      </c>
      <c r="J127" s="35" t="s">
        <v>498</v>
      </c>
      <c r="K127" s="33" t="s">
        <v>58</v>
      </c>
      <c r="L127" s="33" t="s">
        <v>349</v>
      </c>
      <c r="M127" s="33" t="s">
        <v>30</v>
      </c>
      <c r="N127" s="33" t="s">
        <v>30</v>
      </c>
      <c r="O127" s="33" t="s">
        <v>95</v>
      </c>
      <c r="P127" s="33" t="s">
        <v>114</v>
      </c>
      <c r="Q127" s="32"/>
      <c r="R127" s="37">
        <v>45483</v>
      </c>
      <c r="S127" s="33" t="s">
        <v>69</v>
      </c>
      <c r="T127" s="33" t="s">
        <v>391</v>
      </c>
    </row>
    <row r="128" spans="2:20" x14ac:dyDescent="0.25">
      <c r="B128" s="38">
        <v>98</v>
      </c>
      <c r="C128" s="38" t="s">
        <v>21</v>
      </c>
      <c r="D128" s="39" t="s">
        <v>344</v>
      </c>
      <c r="E128" s="39">
        <v>3</v>
      </c>
      <c r="F128" s="38" t="s">
        <v>377</v>
      </c>
      <c r="G128" s="40" t="s">
        <v>346</v>
      </c>
      <c r="H128" s="41" t="s">
        <v>499</v>
      </c>
      <c r="I128" s="42">
        <v>115949.16000000002</v>
      </c>
      <c r="J128" s="41" t="s">
        <v>500</v>
      </c>
      <c r="K128" s="39" t="s">
        <v>58</v>
      </c>
      <c r="L128" s="39" t="s">
        <v>349</v>
      </c>
      <c r="M128" s="39" t="s">
        <v>30</v>
      </c>
      <c r="N128" s="39" t="s">
        <v>30</v>
      </c>
      <c r="O128" s="39" t="s">
        <v>95</v>
      </c>
      <c r="P128" s="39" t="s">
        <v>114</v>
      </c>
      <c r="Q128" s="39"/>
      <c r="R128" s="43">
        <v>45483</v>
      </c>
      <c r="S128" s="39" t="s">
        <v>34</v>
      </c>
      <c r="T128" s="39" t="s">
        <v>391</v>
      </c>
    </row>
    <row r="129" spans="2:20" x14ac:dyDescent="0.25">
      <c r="B129" s="32">
        <v>99</v>
      </c>
      <c r="C129" s="32" t="s">
        <v>21</v>
      </c>
      <c r="D129" s="33" t="s">
        <v>344</v>
      </c>
      <c r="E129" s="33">
        <v>4</v>
      </c>
      <c r="F129" s="32" t="s">
        <v>501</v>
      </c>
      <c r="G129" s="34" t="s">
        <v>346</v>
      </c>
      <c r="H129" s="35" t="s">
        <v>502</v>
      </c>
      <c r="I129" s="36">
        <v>112000</v>
      </c>
      <c r="J129" s="35" t="s">
        <v>503</v>
      </c>
      <c r="K129" s="33" t="s">
        <v>58</v>
      </c>
      <c r="L129" s="33" t="s">
        <v>349</v>
      </c>
      <c r="M129" s="33" t="s">
        <v>30</v>
      </c>
      <c r="N129" s="33" t="s">
        <v>30</v>
      </c>
      <c r="O129" s="33" t="s">
        <v>95</v>
      </c>
      <c r="P129" s="33" t="s">
        <v>114</v>
      </c>
      <c r="Q129" s="32"/>
      <c r="R129" s="37">
        <v>45483</v>
      </c>
      <c r="S129" s="33" t="s">
        <v>34</v>
      </c>
      <c r="T129" s="33" t="s">
        <v>942</v>
      </c>
    </row>
    <row r="130" spans="2:20" x14ac:dyDescent="0.25">
      <c r="B130" s="38"/>
      <c r="C130" s="38"/>
      <c r="D130" s="39"/>
      <c r="E130" s="39"/>
      <c r="F130" s="38"/>
      <c r="G130" s="40"/>
      <c r="H130" s="41" t="s">
        <v>504</v>
      </c>
      <c r="I130" s="42"/>
      <c r="J130" s="41"/>
      <c r="K130" s="39"/>
      <c r="L130" s="39"/>
      <c r="M130" s="39"/>
      <c r="N130" s="39"/>
      <c r="O130" s="39"/>
      <c r="P130" s="39"/>
      <c r="Q130" s="39"/>
      <c r="R130" s="43"/>
      <c r="S130" s="39"/>
      <c r="T130" s="39"/>
    </row>
    <row r="131" spans="2:20" x14ac:dyDescent="0.25">
      <c r="B131" s="32">
        <v>101</v>
      </c>
      <c r="C131" s="32" t="s">
        <v>21</v>
      </c>
      <c r="D131" s="33" t="s">
        <v>505</v>
      </c>
      <c r="E131" s="33">
        <v>3</v>
      </c>
      <c r="F131" s="32" t="s">
        <v>345</v>
      </c>
      <c r="G131" s="34" t="s">
        <v>346</v>
      </c>
      <c r="H131" s="35" t="s">
        <v>506</v>
      </c>
      <c r="I131" s="36">
        <v>0</v>
      </c>
      <c r="J131" s="35" t="s">
        <v>507</v>
      </c>
      <c r="K131" s="33" t="s">
        <v>58</v>
      </c>
      <c r="L131" s="33" t="s">
        <v>349</v>
      </c>
      <c r="M131" s="33" t="s">
        <v>30</v>
      </c>
      <c r="N131" s="33" t="s">
        <v>30</v>
      </c>
      <c r="O131" s="33" t="s">
        <v>95</v>
      </c>
      <c r="P131" s="33" t="s">
        <v>114</v>
      </c>
      <c r="Q131" s="32"/>
      <c r="R131" s="37">
        <v>45585</v>
      </c>
      <c r="S131" s="33" t="s">
        <v>43</v>
      </c>
      <c r="T131" s="33" t="s">
        <v>508</v>
      </c>
    </row>
    <row r="132" spans="2:20" x14ac:dyDescent="0.25">
      <c r="B132" s="38">
        <v>102.1</v>
      </c>
      <c r="C132" s="38" t="s">
        <v>21</v>
      </c>
      <c r="D132" s="39" t="s">
        <v>505</v>
      </c>
      <c r="E132" s="39">
        <v>3</v>
      </c>
      <c r="F132" s="38" t="s">
        <v>371</v>
      </c>
      <c r="G132" s="40" t="s">
        <v>346</v>
      </c>
      <c r="H132" s="41" t="s">
        <v>509</v>
      </c>
      <c r="I132" s="104">
        <f>257700+491300+88854.32</f>
        <v>837854.32000000007</v>
      </c>
      <c r="J132" s="41" t="s">
        <v>510</v>
      </c>
      <c r="K132" s="39" t="s">
        <v>58</v>
      </c>
      <c r="L132" s="39" t="s">
        <v>349</v>
      </c>
      <c r="M132" s="39" t="s">
        <v>29</v>
      </c>
      <c r="N132" s="39" t="s">
        <v>30</v>
      </c>
      <c r="O132" s="39" t="s">
        <v>49</v>
      </c>
      <c r="P132" s="39" t="s">
        <v>511</v>
      </c>
      <c r="Q132" s="39" t="s">
        <v>512</v>
      </c>
      <c r="R132" s="43" t="s">
        <v>58</v>
      </c>
      <c r="S132" s="39" t="s">
        <v>43</v>
      </c>
      <c r="T132" s="39" t="s">
        <v>508</v>
      </c>
    </row>
    <row r="133" spans="2:20" x14ac:dyDescent="0.25">
      <c r="B133" s="32">
        <v>102.2</v>
      </c>
      <c r="C133" s="32" t="s">
        <v>21</v>
      </c>
      <c r="D133" s="33" t="s">
        <v>505</v>
      </c>
      <c r="E133" s="33">
        <v>3</v>
      </c>
      <c r="F133" s="32" t="s">
        <v>371</v>
      </c>
      <c r="G133" s="34" t="s">
        <v>346</v>
      </c>
      <c r="H133" s="35" t="s">
        <v>513</v>
      </c>
      <c r="I133" s="36">
        <f>823351.5-491300</f>
        <v>332051.5</v>
      </c>
      <c r="J133" s="35" t="s">
        <v>510</v>
      </c>
      <c r="K133" s="33" t="s">
        <v>58</v>
      </c>
      <c r="L133" s="33" t="s">
        <v>349</v>
      </c>
      <c r="M133" s="33" t="s">
        <v>30</v>
      </c>
      <c r="N133" s="33" t="s">
        <v>30</v>
      </c>
      <c r="O133" s="33" t="s">
        <v>95</v>
      </c>
      <c r="P133" s="33" t="s">
        <v>114</v>
      </c>
      <c r="Q133" s="32"/>
      <c r="R133" s="37">
        <v>45371</v>
      </c>
      <c r="S133" s="33" t="s">
        <v>43</v>
      </c>
      <c r="T133" s="33" t="s">
        <v>508</v>
      </c>
    </row>
    <row r="134" spans="2:20" x14ac:dyDescent="0.25">
      <c r="B134" s="38">
        <v>103.1</v>
      </c>
      <c r="C134" s="38" t="s">
        <v>21</v>
      </c>
      <c r="D134" s="39" t="s">
        <v>505</v>
      </c>
      <c r="E134" s="39">
        <v>3</v>
      </c>
      <c r="F134" s="38" t="s">
        <v>345</v>
      </c>
      <c r="G134" s="40" t="s">
        <v>346</v>
      </c>
      <c r="H134" s="41" t="s">
        <v>514</v>
      </c>
      <c r="I134" s="42">
        <f>86401.62+342038.38</f>
        <v>428440</v>
      </c>
      <c r="J134" s="41" t="s">
        <v>515</v>
      </c>
      <c r="K134" s="39" t="s">
        <v>58</v>
      </c>
      <c r="L134" s="39" t="s">
        <v>349</v>
      </c>
      <c r="M134" s="39" t="s">
        <v>29</v>
      </c>
      <c r="N134" s="39" t="s">
        <v>30</v>
      </c>
      <c r="O134" s="39" t="s">
        <v>49</v>
      </c>
      <c r="P134" s="39" t="s">
        <v>516</v>
      </c>
      <c r="Q134" s="39" t="s">
        <v>517</v>
      </c>
      <c r="R134" s="43">
        <v>45325</v>
      </c>
      <c r="S134" s="39" t="s">
        <v>43</v>
      </c>
      <c r="T134" s="39" t="s">
        <v>365</v>
      </c>
    </row>
    <row r="135" spans="2:20" x14ac:dyDescent="0.25">
      <c r="B135" s="32">
        <v>103.2</v>
      </c>
      <c r="C135" s="32" t="s">
        <v>21</v>
      </c>
      <c r="D135" s="33" t="s">
        <v>505</v>
      </c>
      <c r="E135" s="33">
        <v>3</v>
      </c>
      <c r="F135" s="32" t="s">
        <v>345</v>
      </c>
      <c r="G135" s="34" t="s">
        <v>346</v>
      </c>
      <c r="H135" s="35" t="s">
        <v>518</v>
      </c>
      <c r="I135" s="36">
        <f>456554.61-342038.28</f>
        <v>114516.32999999996</v>
      </c>
      <c r="J135" s="35" t="s">
        <v>515</v>
      </c>
      <c r="K135" s="33" t="s">
        <v>58</v>
      </c>
      <c r="L135" s="33" t="s">
        <v>349</v>
      </c>
      <c r="M135" s="33" t="s">
        <v>30</v>
      </c>
      <c r="N135" s="33" t="s">
        <v>30</v>
      </c>
      <c r="O135" s="33" t="s">
        <v>95</v>
      </c>
      <c r="P135" s="33" t="s">
        <v>114</v>
      </c>
      <c r="Q135" s="32"/>
      <c r="R135" s="37">
        <v>45325</v>
      </c>
      <c r="S135" s="33" t="s">
        <v>43</v>
      </c>
      <c r="T135" s="33" t="s">
        <v>365</v>
      </c>
    </row>
    <row r="136" spans="2:20" x14ac:dyDescent="0.25">
      <c r="B136" s="38">
        <v>104.1</v>
      </c>
      <c r="C136" s="38" t="s">
        <v>21</v>
      </c>
      <c r="D136" s="39" t="s">
        <v>505</v>
      </c>
      <c r="E136" s="39">
        <v>3</v>
      </c>
      <c r="F136" s="38" t="s">
        <v>408</v>
      </c>
      <c r="G136" s="40" t="s">
        <v>346</v>
      </c>
      <c r="H136" s="41" t="s">
        <v>519</v>
      </c>
      <c r="I136" s="42">
        <v>264620.51</v>
      </c>
      <c r="J136" s="41" t="s">
        <v>520</v>
      </c>
      <c r="K136" s="39" t="s">
        <v>58</v>
      </c>
      <c r="L136" s="39" t="s">
        <v>349</v>
      </c>
      <c r="M136" s="39" t="s">
        <v>29</v>
      </c>
      <c r="N136" s="39" t="s">
        <v>30</v>
      </c>
      <c r="O136" s="39" t="s">
        <v>31</v>
      </c>
      <c r="P136" s="39" t="s">
        <v>521</v>
      </c>
      <c r="Q136" s="39" t="s">
        <v>522</v>
      </c>
      <c r="R136" s="43">
        <v>45499</v>
      </c>
      <c r="S136" s="39" t="s">
        <v>43</v>
      </c>
      <c r="T136" s="39" t="s">
        <v>365</v>
      </c>
    </row>
    <row r="137" spans="2:20" x14ac:dyDescent="0.25">
      <c r="B137" s="32">
        <v>104.2</v>
      </c>
      <c r="C137" s="32" t="s">
        <v>21</v>
      </c>
      <c r="D137" s="33" t="s">
        <v>505</v>
      </c>
      <c r="E137" s="33">
        <v>3</v>
      </c>
      <c r="F137" s="32" t="s">
        <v>408</v>
      </c>
      <c r="G137" s="34" t="s">
        <v>346</v>
      </c>
      <c r="H137" s="35" t="s">
        <v>523</v>
      </c>
      <c r="I137" s="36">
        <v>25620.080000000002</v>
      </c>
      <c r="J137" s="35" t="s">
        <v>520</v>
      </c>
      <c r="K137" s="33" t="s">
        <v>58</v>
      </c>
      <c r="L137" s="33" t="s">
        <v>349</v>
      </c>
      <c r="M137" s="33" t="s">
        <v>30</v>
      </c>
      <c r="N137" s="33" t="s">
        <v>30</v>
      </c>
      <c r="O137" s="33" t="s">
        <v>95</v>
      </c>
      <c r="P137" s="33" t="s">
        <v>114</v>
      </c>
      <c r="Q137" s="32"/>
      <c r="R137" s="37">
        <v>45623</v>
      </c>
      <c r="S137" s="33" t="s">
        <v>43</v>
      </c>
      <c r="T137" s="33" t="s">
        <v>365</v>
      </c>
    </row>
    <row r="138" spans="2:20" x14ac:dyDescent="0.25">
      <c r="B138" s="38">
        <v>105</v>
      </c>
      <c r="C138" s="38" t="s">
        <v>21</v>
      </c>
      <c r="D138" s="39" t="s">
        <v>505</v>
      </c>
      <c r="E138" s="39">
        <v>3</v>
      </c>
      <c r="F138" s="38" t="s">
        <v>392</v>
      </c>
      <c r="G138" s="40" t="s">
        <v>346</v>
      </c>
      <c r="H138" s="41" t="s">
        <v>524</v>
      </c>
      <c r="I138" s="42">
        <v>200000</v>
      </c>
      <c r="J138" s="41" t="s">
        <v>525</v>
      </c>
      <c r="K138" s="39" t="s">
        <v>58</v>
      </c>
      <c r="L138" s="39" t="s">
        <v>349</v>
      </c>
      <c r="M138" s="39" t="s">
        <v>29</v>
      </c>
      <c r="N138" s="39" t="s">
        <v>30</v>
      </c>
      <c r="O138" s="39" t="s">
        <v>95</v>
      </c>
      <c r="P138" s="39" t="s">
        <v>114</v>
      </c>
      <c r="Q138" s="39"/>
      <c r="R138" s="43">
        <v>45593</v>
      </c>
      <c r="S138" s="39" t="s">
        <v>43</v>
      </c>
      <c r="T138" s="39" t="s">
        <v>365</v>
      </c>
    </row>
    <row r="139" spans="2:20" x14ac:dyDescent="0.25">
      <c r="B139" s="32">
        <v>106</v>
      </c>
      <c r="C139" s="32" t="s">
        <v>21</v>
      </c>
      <c r="D139" s="33" t="s">
        <v>505</v>
      </c>
      <c r="E139" s="33">
        <v>3</v>
      </c>
      <c r="F139" s="32" t="s">
        <v>371</v>
      </c>
      <c r="G139" s="34" t="s">
        <v>346</v>
      </c>
      <c r="H139" s="35" t="s">
        <v>526</v>
      </c>
      <c r="I139" s="36">
        <v>30672</v>
      </c>
      <c r="J139" s="35" t="s">
        <v>525</v>
      </c>
      <c r="K139" s="33" t="s">
        <v>58</v>
      </c>
      <c r="L139" s="33" t="s">
        <v>349</v>
      </c>
      <c r="M139" s="33" t="s">
        <v>29</v>
      </c>
      <c r="N139" s="33" t="s">
        <v>30</v>
      </c>
      <c r="O139" s="33" t="s">
        <v>49</v>
      </c>
      <c r="P139" s="33" t="s">
        <v>527</v>
      </c>
      <c r="Q139" s="32" t="s">
        <v>528</v>
      </c>
      <c r="R139" s="37" t="s">
        <v>58</v>
      </c>
      <c r="S139" s="33" t="s">
        <v>43</v>
      </c>
      <c r="T139" s="33" t="s">
        <v>365</v>
      </c>
    </row>
    <row r="140" spans="2:20" x14ac:dyDescent="0.25">
      <c r="B140" s="38">
        <v>107</v>
      </c>
      <c r="C140" s="38" t="s">
        <v>21</v>
      </c>
      <c r="D140" s="39" t="s">
        <v>505</v>
      </c>
      <c r="E140" s="39">
        <v>3</v>
      </c>
      <c r="F140" s="38" t="s">
        <v>371</v>
      </c>
      <c r="G140" s="40" t="s">
        <v>346</v>
      </c>
      <c r="H140" s="41" t="s">
        <v>529</v>
      </c>
      <c r="I140" s="42">
        <v>0</v>
      </c>
      <c r="J140" s="41" t="s">
        <v>525</v>
      </c>
      <c r="K140" s="39" t="s">
        <v>58</v>
      </c>
      <c r="L140" s="39" t="s">
        <v>349</v>
      </c>
      <c r="M140" s="39" t="s">
        <v>30</v>
      </c>
      <c r="N140" s="39" t="s">
        <v>30</v>
      </c>
      <c r="O140" s="39" t="s">
        <v>95</v>
      </c>
      <c r="P140" s="39" t="s">
        <v>530</v>
      </c>
      <c r="Q140" s="39"/>
      <c r="R140" s="43">
        <v>45382</v>
      </c>
      <c r="S140" s="39" t="s">
        <v>43</v>
      </c>
      <c r="T140" s="39" t="s">
        <v>531</v>
      </c>
    </row>
    <row r="141" spans="2:20" x14ac:dyDescent="0.25">
      <c r="B141" s="32">
        <v>108</v>
      </c>
      <c r="C141" s="32" t="s">
        <v>21</v>
      </c>
      <c r="D141" s="33" t="s">
        <v>505</v>
      </c>
      <c r="E141" s="33">
        <v>3</v>
      </c>
      <c r="F141" s="32" t="s">
        <v>532</v>
      </c>
      <c r="G141" s="34" t="s">
        <v>346</v>
      </c>
      <c r="H141" s="35" t="s">
        <v>533</v>
      </c>
      <c r="I141" s="36">
        <f>14732.81+9493.29-47.1</f>
        <v>24179</v>
      </c>
      <c r="J141" s="35" t="s">
        <v>534</v>
      </c>
      <c r="K141" s="33" t="s">
        <v>58</v>
      </c>
      <c r="L141" s="33" t="s">
        <v>349</v>
      </c>
      <c r="M141" s="33" t="s">
        <v>30</v>
      </c>
      <c r="N141" s="33" t="s">
        <v>30</v>
      </c>
      <c r="O141" s="33" t="s">
        <v>159</v>
      </c>
      <c r="P141" s="33" t="s">
        <v>535</v>
      </c>
      <c r="Q141" s="32" t="s">
        <v>536</v>
      </c>
      <c r="R141" s="37">
        <v>45643</v>
      </c>
      <c r="S141" s="33" t="s">
        <v>34</v>
      </c>
      <c r="T141" s="33" t="s">
        <v>537</v>
      </c>
    </row>
    <row r="142" spans="2:20" x14ac:dyDescent="0.25">
      <c r="B142" s="38">
        <v>109.1</v>
      </c>
      <c r="C142" s="38" t="s">
        <v>21</v>
      </c>
      <c r="D142" s="39" t="s">
        <v>505</v>
      </c>
      <c r="E142" s="39">
        <v>4</v>
      </c>
      <c r="F142" s="38" t="s">
        <v>475</v>
      </c>
      <c r="G142" s="40" t="s">
        <v>346</v>
      </c>
      <c r="H142" s="41" t="s">
        <v>538</v>
      </c>
      <c r="I142" s="42">
        <v>0</v>
      </c>
      <c r="J142" s="41" t="s">
        <v>539</v>
      </c>
      <c r="K142" s="39" t="s">
        <v>58</v>
      </c>
      <c r="L142" s="39" t="s">
        <v>349</v>
      </c>
      <c r="M142" s="39" t="s">
        <v>30</v>
      </c>
      <c r="N142" s="39" t="s">
        <v>29</v>
      </c>
      <c r="O142" s="39" t="s">
        <v>95</v>
      </c>
      <c r="P142" s="39" t="s">
        <v>114</v>
      </c>
      <c r="Q142" s="39"/>
      <c r="R142" s="43">
        <v>45444</v>
      </c>
      <c r="S142" s="39" t="s">
        <v>69</v>
      </c>
      <c r="T142" s="39" t="s">
        <v>540</v>
      </c>
    </row>
    <row r="143" spans="2:20" x14ac:dyDescent="0.25">
      <c r="B143" s="32">
        <v>109.2</v>
      </c>
      <c r="C143" s="32" t="s">
        <v>21</v>
      </c>
      <c r="D143" s="33" t="s">
        <v>505</v>
      </c>
      <c r="E143" s="33">
        <v>3</v>
      </c>
      <c r="F143" s="32" t="s">
        <v>541</v>
      </c>
      <c r="G143" s="34" t="s">
        <v>346</v>
      </c>
      <c r="H143" s="35" t="s">
        <v>538</v>
      </c>
      <c r="I143" s="36">
        <v>0</v>
      </c>
      <c r="J143" s="35" t="s">
        <v>539</v>
      </c>
      <c r="K143" s="33" t="s">
        <v>58</v>
      </c>
      <c r="L143" s="33" t="s">
        <v>349</v>
      </c>
      <c r="M143" s="33" t="s">
        <v>30</v>
      </c>
      <c r="N143" s="33" t="s">
        <v>29</v>
      </c>
      <c r="O143" s="33" t="s">
        <v>95</v>
      </c>
      <c r="P143" s="33" t="s">
        <v>114</v>
      </c>
      <c r="Q143" s="32"/>
      <c r="R143" s="37">
        <v>45444</v>
      </c>
      <c r="S143" s="33" t="s">
        <v>69</v>
      </c>
      <c r="T143" s="33" t="s">
        <v>540</v>
      </c>
    </row>
    <row r="144" spans="2:20" x14ac:dyDescent="0.25">
      <c r="B144" s="38">
        <v>110</v>
      </c>
      <c r="C144" s="38" t="s">
        <v>21</v>
      </c>
      <c r="D144" s="39" t="s">
        <v>505</v>
      </c>
      <c r="E144" s="39">
        <v>4</v>
      </c>
      <c r="F144" s="38" t="s">
        <v>542</v>
      </c>
      <c r="G144" s="40" t="s">
        <v>346</v>
      </c>
      <c r="H144" s="41" t="s">
        <v>543</v>
      </c>
      <c r="I144" s="42">
        <v>0</v>
      </c>
      <c r="J144" s="41" t="s">
        <v>525</v>
      </c>
      <c r="K144" s="39" t="s">
        <v>58</v>
      </c>
      <c r="L144" s="39" t="s">
        <v>349</v>
      </c>
      <c r="M144" s="39" t="s">
        <v>30</v>
      </c>
      <c r="N144" s="39" t="s">
        <v>30</v>
      </c>
      <c r="O144" s="39" t="s">
        <v>95</v>
      </c>
      <c r="P144" s="39" t="s">
        <v>530</v>
      </c>
      <c r="Q144" s="39"/>
      <c r="R144" s="43">
        <v>45382</v>
      </c>
      <c r="S144" s="39" t="s">
        <v>43</v>
      </c>
      <c r="T144" s="39" t="s">
        <v>508</v>
      </c>
    </row>
    <row r="145" spans="2:20" x14ac:dyDescent="0.25">
      <c r="B145" s="32">
        <v>111</v>
      </c>
      <c r="C145" s="32" t="s">
        <v>21</v>
      </c>
      <c r="D145" s="33" t="s">
        <v>505</v>
      </c>
      <c r="E145" s="33">
        <v>3</v>
      </c>
      <c r="F145" s="32" t="s">
        <v>345</v>
      </c>
      <c r="G145" s="34" t="s">
        <v>346</v>
      </c>
      <c r="H145" s="35" t="s">
        <v>544</v>
      </c>
      <c r="I145" s="36">
        <f>500000-88854.32</f>
        <v>411145.68</v>
      </c>
      <c r="J145" s="35" t="s">
        <v>545</v>
      </c>
      <c r="K145" s="33" t="s">
        <v>58</v>
      </c>
      <c r="L145" s="33" t="s">
        <v>349</v>
      </c>
      <c r="M145" s="33" t="s">
        <v>30</v>
      </c>
      <c r="N145" s="33" t="s">
        <v>30</v>
      </c>
      <c r="O145" s="33" t="s">
        <v>95</v>
      </c>
      <c r="P145" s="33" t="s">
        <v>114</v>
      </c>
      <c r="Q145" s="32"/>
      <c r="R145" s="37">
        <v>45382</v>
      </c>
      <c r="S145" s="33" t="s">
        <v>43</v>
      </c>
      <c r="T145" s="33" t="s">
        <v>508</v>
      </c>
    </row>
    <row r="146" spans="2:20" x14ac:dyDescent="0.25">
      <c r="B146" s="38">
        <v>112</v>
      </c>
      <c r="C146" s="38" t="s">
        <v>21</v>
      </c>
      <c r="D146" s="39" t="s">
        <v>505</v>
      </c>
      <c r="E146" s="39">
        <v>3</v>
      </c>
      <c r="F146" s="38" t="s">
        <v>345</v>
      </c>
      <c r="G146" s="40" t="s">
        <v>346</v>
      </c>
      <c r="H146" s="41" t="s">
        <v>546</v>
      </c>
      <c r="I146" s="42">
        <v>150000</v>
      </c>
      <c r="J146" s="41" t="s">
        <v>547</v>
      </c>
      <c r="K146" s="39" t="s">
        <v>58</v>
      </c>
      <c r="L146" s="39" t="s">
        <v>349</v>
      </c>
      <c r="M146" s="39" t="s">
        <v>30</v>
      </c>
      <c r="N146" s="39" t="s">
        <v>30</v>
      </c>
      <c r="O146" s="39" t="s">
        <v>95</v>
      </c>
      <c r="P146" s="39" t="s">
        <v>114</v>
      </c>
      <c r="Q146" s="39"/>
      <c r="R146" s="43">
        <v>45453</v>
      </c>
      <c r="S146" s="39" t="s">
        <v>69</v>
      </c>
      <c r="T146" s="39" t="s">
        <v>508</v>
      </c>
    </row>
    <row r="147" spans="2:20" x14ac:dyDescent="0.25">
      <c r="B147" s="32">
        <v>113</v>
      </c>
      <c r="C147" s="32" t="s">
        <v>21</v>
      </c>
      <c r="D147" s="33" t="s">
        <v>505</v>
      </c>
      <c r="E147" s="33">
        <v>3</v>
      </c>
      <c r="F147" s="32" t="s">
        <v>377</v>
      </c>
      <c r="G147" s="34" t="s">
        <v>346</v>
      </c>
      <c r="H147" s="35" t="s">
        <v>548</v>
      </c>
      <c r="I147" s="36">
        <v>140506.71</v>
      </c>
      <c r="J147" s="35" t="s">
        <v>549</v>
      </c>
      <c r="K147" s="33" t="s">
        <v>58</v>
      </c>
      <c r="L147" s="33" t="s">
        <v>349</v>
      </c>
      <c r="M147" s="33" t="s">
        <v>30</v>
      </c>
      <c r="N147" s="33" t="s">
        <v>30</v>
      </c>
      <c r="O147" s="33" t="s">
        <v>95</v>
      </c>
      <c r="P147" s="33" t="s">
        <v>114</v>
      </c>
      <c r="Q147" s="32"/>
      <c r="R147" s="37">
        <v>45453</v>
      </c>
      <c r="S147" s="33" t="s">
        <v>69</v>
      </c>
      <c r="T147" s="33" t="s">
        <v>391</v>
      </c>
    </row>
    <row r="148" spans="2:20" x14ac:dyDescent="0.25">
      <c r="B148" s="3">
        <v>114</v>
      </c>
      <c r="C148" s="3" t="s">
        <v>21</v>
      </c>
      <c r="D148" s="4" t="s">
        <v>550</v>
      </c>
      <c r="E148" s="4">
        <v>3</v>
      </c>
      <c r="F148" s="3" t="s">
        <v>237</v>
      </c>
      <c r="G148" s="6" t="s">
        <v>551</v>
      </c>
      <c r="H148" s="14" t="s">
        <v>898</v>
      </c>
      <c r="I148" s="101">
        <v>267355.14</v>
      </c>
      <c r="J148" s="14" t="s">
        <v>552</v>
      </c>
      <c r="K148" s="4" t="s">
        <v>58</v>
      </c>
      <c r="L148" s="4" t="s">
        <v>553</v>
      </c>
      <c r="M148" s="4" t="s">
        <v>29</v>
      </c>
      <c r="N148" s="4" t="s">
        <v>29</v>
      </c>
      <c r="O148" s="4" t="s">
        <v>159</v>
      </c>
      <c r="P148" s="97" t="s">
        <v>554</v>
      </c>
      <c r="Q148" s="3"/>
      <c r="R148" s="11">
        <v>45505</v>
      </c>
      <c r="S148" s="4" t="s">
        <v>69</v>
      </c>
      <c r="T148" s="4" t="s">
        <v>555</v>
      </c>
    </row>
    <row r="149" spans="2:20" x14ac:dyDescent="0.25">
      <c r="B149" s="7"/>
      <c r="C149" s="7"/>
      <c r="D149" s="8"/>
      <c r="E149" s="8"/>
      <c r="F149" s="7"/>
      <c r="G149" s="10"/>
      <c r="H149" s="111" t="s">
        <v>76</v>
      </c>
      <c r="I149" s="45"/>
      <c r="J149" s="13"/>
      <c r="K149" s="8"/>
      <c r="L149" s="8"/>
      <c r="M149" s="8"/>
      <c r="N149" s="8"/>
      <c r="O149" s="8"/>
      <c r="P149" s="7"/>
      <c r="Q149" s="7"/>
      <c r="R149" s="12"/>
      <c r="S149" s="8"/>
      <c r="T149" s="7"/>
    </row>
    <row r="150" spans="2:20" x14ac:dyDescent="0.25">
      <c r="B150" s="3"/>
      <c r="C150" s="3"/>
      <c r="D150" s="4"/>
      <c r="E150" s="4"/>
      <c r="F150" s="3"/>
      <c r="G150" s="6"/>
      <c r="H150" s="111" t="s">
        <v>76</v>
      </c>
      <c r="I150" s="46"/>
      <c r="J150" s="14"/>
      <c r="K150" s="4"/>
      <c r="L150" s="4"/>
      <c r="M150" s="4"/>
      <c r="N150" s="4"/>
      <c r="O150" s="4"/>
      <c r="P150" s="3"/>
      <c r="Q150" s="3"/>
      <c r="R150" s="11"/>
      <c r="S150" s="4"/>
      <c r="T150" s="4"/>
    </row>
    <row r="151" spans="2:20" x14ac:dyDescent="0.25">
      <c r="B151" s="7"/>
      <c r="C151" s="7"/>
      <c r="D151" s="8"/>
      <c r="E151" s="8"/>
      <c r="F151" s="7"/>
      <c r="G151" s="10"/>
      <c r="H151" s="111" t="s">
        <v>76</v>
      </c>
      <c r="I151" s="45"/>
      <c r="J151" s="13"/>
      <c r="K151" s="8"/>
      <c r="L151" s="8"/>
      <c r="M151" s="8"/>
      <c r="N151" s="8"/>
      <c r="O151" s="8"/>
      <c r="P151" s="7"/>
      <c r="Q151" s="7"/>
      <c r="R151" s="12"/>
      <c r="S151" s="8"/>
      <c r="T151" s="7"/>
    </row>
    <row r="152" spans="2:20" x14ac:dyDescent="0.25">
      <c r="B152" s="3">
        <v>118</v>
      </c>
      <c r="C152" s="3" t="s">
        <v>21</v>
      </c>
      <c r="D152" s="4" t="s">
        <v>550</v>
      </c>
      <c r="E152" s="4">
        <v>3</v>
      </c>
      <c r="F152" s="3" t="s">
        <v>556</v>
      </c>
      <c r="G152" s="6" t="s">
        <v>551</v>
      </c>
      <c r="H152" s="14" t="s">
        <v>557</v>
      </c>
      <c r="I152" s="46">
        <v>5100</v>
      </c>
      <c r="J152" s="14" t="s">
        <v>558</v>
      </c>
      <c r="K152" s="4" t="s">
        <v>58</v>
      </c>
      <c r="L152" s="4" t="s">
        <v>559</v>
      </c>
      <c r="M152" s="4" t="s">
        <v>29</v>
      </c>
      <c r="N152" s="4" t="s">
        <v>29</v>
      </c>
      <c r="O152" s="4" t="s">
        <v>159</v>
      </c>
      <c r="P152" s="4" t="s">
        <v>560</v>
      </c>
      <c r="Q152" s="3"/>
      <c r="R152" s="11">
        <v>45505</v>
      </c>
      <c r="S152" s="4" t="s">
        <v>34</v>
      </c>
      <c r="T152" s="4" t="s">
        <v>561</v>
      </c>
    </row>
    <row r="153" spans="2:20" x14ac:dyDescent="0.25">
      <c r="B153" s="7">
        <v>119</v>
      </c>
      <c r="C153" s="7" t="s">
        <v>21</v>
      </c>
      <c r="D153" s="8" t="s">
        <v>550</v>
      </c>
      <c r="E153" s="8">
        <v>3</v>
      </c>
      <c r="F153" s="7" t="s">
        <v>562</v>
      </c>
      <c r="G153" s="10" t="s">
        <v>551</v>
      </c>
      <c r="H153" s="13" t="s">
        <v>563</v>
      </c>
      <c r="I153" s="112">
        <v>1444140</v>
      </c>
      <c r="J153" s="13" t="s">
        <v>564</v>
      </c>
      <c r="K153" s="8" t="s">
        <v>58</v>
      </c>
      <c r="L153" s="8" t="s">
        <v>553</v>
      </c>
      <c r="M153" s="8" t="s">
        <v>29</v>
      </c>
      <c r="N153" s="8" t="s">
        <v>29</v>
      </c>
      <c r="O153" s="8" t="s">
        <v>49</v>
      </c>
      <c r="P153" s="8" t="s">
        <v>565</v>
      </c>
      <c r="Q153" s="7" t="s">
        <v>566</v>
      </c>
      <c r="R153" s="12" t="s">
        <v>58</v>
      </c>
      <c r="S153" s="8" t="s">
        <v>43</v>
      </c>
      <c r="T153" s="7" t="s">
        <v>567</v>
      </c>
    </row>
    <row r="154" spans="2:20" x14ac:dyDescent="0.25">
      <c r="B154" s="3">
        <v>120</v>
      </c>
      <c r="C154" s="3" t="s">
        <v>21</v>
      </c>
      <c r="D154" s="4" t="s">
        <v>550</v>
      </c>
      <c r="E154" s="4">
        <v>3</v>
      </c>
      <c r="F154" s="3" t="s">
        <v>568</v>
      </c>
      <c r="G154" s="6" t="s">
        <v>551</v>
      </c>
      <c r="H154" s="14" t="s">
        <v>569</v>
      </c>
      <c r="I154" s="46">
        <v>39476</v>
      </c>
      <c r="J154" s="14" t="s">
        <v>570</v>
      </c>
      <c r="K154" s="4" t="s">
        <v>58</v>
      </c>
      <c r="L154" s="4" t="s">
        <v>559</v>
      </c>
      <c r="M154" s="4" t="s">
        <v>29</v>
      </c>
      <c r="N154" s="4" t="s">
        <v>29</v>
      </c>
      <c r="O154" s="4" t="s">
        <v>95</v>
      </c>
      <c r="P154" s="4" t="s">
        <v>571</v>
      </c>
      <c r="Q154" s="3" t="s">
        <v>572</v>
      </c>
      <c r="R154" s="11">
        <v>45619</v>
      </c>
      <c r="S154" s="4" t="s">
        <v>34</v>
      </c>
      <c r="T154" s="4" t="s">
        <v>305</v>
      </c>
    </row>
    <row r="155" spans="2:20" x14ac:dyDescent="0.25">
      <c r="B155" s="7">
        <v>121</v>
      </c>
      <c r="C155" s="7" t="s">
        <v>21</v>
      </c>
      <c r="D155" s="8" t="s">
        <v>550</v>
      </c>
      <c r="E155" s="8">
        <v>3</v>
      </c>
      <c r="F155" s="7" t="s">
        <v>573</v>
      </c>
      <c r="G155" s="10" t="s">
        <v>551</v>
      </c>
      <c r="H155" s="13" t="s">
        <v>574</v>
      </c>
      <c r="I155" s="112">
        <f>147426-106800</f>
        <v>40626</v>
      </c>
      <c r="J155" s="13" t="s">
        <v>575</v>
      </c>
      <c r="K155" s="8" t="s">
        <v>58</v>
      </c>
      <c r="L155" s="8" t="s">
        <v>553</v>
      </c>
      <c r="M155" s="8" t="s">
        <v>29</v>
      </c>
      <c r="N155" s="8" t="s">
        <v>29</v>
      </c>
      <c r="O155" s="8" t="s">
        <v>49</v>
      </c>
      <c r="P155" s="8" t="s">
        <v>576</v>
      </c>
      <c r="Q155" s="7" t="s">
        <v>577</v>
      </c>
      <c r="R155" s="12"/>
      <c r="S155" s="8" t="s">
        <v>69</v>
      </c>
      <c r="T155" s="7" t="s">
        <v>376</v>
      </c>
    </row>
    <row r="156" spans="2:20" x14ac:dyDescent="0.25">
      <c r="B156" s="3">
        <v>122</v>
      </c>
      <c r="C156" s="3" t="s">
        <v>21</v>
      </c>
      <c r="D156" s="4" t="s">
        <v>578</v>
      </c>
      <c r="E156" s="4">
        <v>3</v>
      </c>
      <c r="F156" s="3" t="s">
        <v>262</v>
      </c>
      <c r="G156" s="6" t="s">
        <v>579</v>
      </c>
      <c r="H156" s="14" t="s">
        <v>580</v>
      </c>
      <c r="I156" s="46">
        <v>311975</v>
      </c>
      <c r="J156" s="14" t="s">
        <v>581</v>
      </c>
      <c r="K156" s="4" t="s">
        <v>58</v>
      </c>
      <c r="L156" s="4" t="s">
        <v>324</v>
      </c>
      <c r="M156" s="4" t="s">
        <v>29</v>
      </c>
      <c r="N156" s="4" t="s">
        <v>29</v>
      </c>
      <c r="O156" s="4" t="s">
        <v>58</v>
      </c>
      <c r="P156" s="4" t="s">
        <v>58</v>
      </c>
      <c r="Q156" s="3" t="s">
        <v>58</v>
      </c>
      <c r="R156" s="11" t="s">
        <v>58</v>
      </c>
      <c r="S156" s="4" t="s">
        <v>58</v>
      </c>
      <c r="T156" s="4" t="s">
        <v>265</v>
      </c>
    </row>
    <row r="157" spans="2:20" x14ac:dyDescent="0.25">
      <c r="B157" s="7">
        <v>123</v>
      </c>
      <c r="C157" s="7" t="s">
        <v>21</v>
      </c>
      <c r="D157" s="8" t="s">
        <v>578</v>
      </c>
      <c r="E157" s="8">
        <v>3</v>
      </c>
      <c r="F157" s="7" t="s">
        <v>262</v>
      </c>
      <c r="G157" s="10" t="s">
        <v>579</v>
      </c>
      <c r="H157" s="13" t="s">
        <v>582</v>
      </c>
      <c r="I157" s="45">
        <v>124790</v>
      </c>
      <c r="J157" s="13" t="s">
        <v>583</v>
      </c>
      <c r="K157" s="8" t="s">
        <v>58</v>
      </c>
      <c r="L157" s="8" t="s">
        <v>324</v>
      </c>
      <c r="M157" s="8" t="s">
        <v>29</v>
      </c>
      <c r="N157" s="8" t="s">
        <v>29</v>
      </c>
      <c r="O157" s="8" t="s">
        <v>58</v>
      </c>
      <c r="P157" s="8" t="s">
        <v>58</v>
      </c>
      <c r="Q157" s="7" t="s">
        <v>58</v>
      </c>
      <c r="R157" s="12" t="s">
        <v>58</v>
      </c>
      <c r="S157" s="8" t="s">
        <v>34</v>
      </c>
      <c r="T157" s="7" t="s">
        <v>265</v>
      </c>
    </row>
    <row r="158" spans="2:20" x14ac:dyDescent="0.25">
      <c r="B158" s="3">
        <v>124</v>
      </c>
      <c r="C158" s="3" t="s">
        <v>21</v>
      </c>
      <c r="D158" s="4" t="s">
        <v>584</v>
      </c>
      <c r="E158" s="4">
        <v>3</v>
      </c>
      <c r="F158" s="3" t="s">
        <v>262</v>
      </c>
      <c r="G158" s="6" t="s">
        <v>585</v>
      </c>
      <c r="H158" s="14" t="s">
        <v>586</v>
      </c>
      <c r="I158" s="46">
        <v>609846.6</v>
      </c>
      <c r="J158" s="14" t="s">
        <v>587</v>
      </c>
      <c r="K158" s="4" t="s">
        <v>58</v>
      </c>
      <c r="L158" s="4" t="s">
        <v>588</v>
      </c>
      <c r="M158" s="4" t="s">
        <v>30</v>
      </c>
      <c r="N158" s="4" t="s">
        <v>29</v>
      </c>
      <c r="O158" s="4" t="s">
        <v>58</v>
      </c>
      <c r="P158" s="4" t="s">
        <v>58</v>
      </c>
      <c r="Q158" s="3"/>
      <c r="R158" s="11"/>
      <c r="S158" s="4" t="s">
        <v>58</v>
      </c>
      <c r="T158" s="4" t="s">
        <v>589</v>
      </c>
    </row>
    <row r="159" spans="2:20" x14ac:dyDescent="0.25">
      <c r="B159" s="7">
        <v>125</v>
      </c>
      <c r="C159" s="7" t="s">
        <v>21</v>
      </c>
      <c r="D159" s="8" t="s">
        <v>584</v>
      </c>
      <c r="E159" s="8">
        <v>3</v>
      </c>
      <c r="F159" s="7" t="s">
        <v>262</v>
      </c>
      <c r="G159" s="10" t="s">
        <v>585</v>
      </c>
      <c r="H159" s="13" t="s">
        <v>590</v>
      </c>
      <c r="I159" s="45">
        <v>180694.18</v>
      </c>
      <c r="J159" s="13" t="s">
        <v>591</v>
      </c>
      <c r="K159" s="8" t="s">
        <v>58</v>
      </c>
      <c r="L159" s="8" t="s">
        <v>588</v>
      </c>
      <c r="M159" s="8" t="s">
        <v>30</v>
      </c>
      <c r="N159" s="8" t="s">
        <v>29</v>
      </c>
      <c r="O159" s="8" t="s">
        <v>58</v>
      </c>
      <c r="P159" s="8" t="s">
        <v>58</v>
      </c>
      <c r="Q159" s="7"/>
      <c r="R159" s="12"/>
      <c r="S159" s="8" t="s">
        <v>58</v>
      </c>
      <c r="T159" s="7" t="s">
        <v>589</v>
      </c>
    </row>
    <row r="160" spans="2:20" x14ac:dyDescent="0.25">
      <c r="B160" s="3">
        <v>126</v>
      </c>
      <c r="C160" s="3" t="s">
        <v>21</v>
      </c>
      <c r="D160" s="4" t="s">
        <v>584</v>
      </c>
      <c r="E160" s="4">
        <v>3</v>
      </c>
      <c r="F160" s="3" t="s">
        <v>262</v>
      </c>
      <c r="G160" s="6" t="s">
        <v>585</v>
      </c>
      <c r="H160" s="14" t="s">
        <v>592</v>
      </c>
      <c r="I160" s="46">
        <v>225870.16</v>
      </c>
      <c r="J160" s="14" t="s">
        <v>593</v>
      </c>
      <c r="K160" s="4" t="s">
        <v>58</v>
      </c>
      <c r="L160" s="4" t="s">
        <v>588</v>
      </c>
      <c r="M160" s="4" t="s">
        <v>30</v>
      </c>
      <c r="N160" s="4" t="s">
        <v>29</v>
      </c>
      <c r="O160" s="4" t="s">
        <v>58</v>
      </c>
      <c r="P160" s="4" t="s">
        <v>58</v>
      </c>
      <c r="Q160" s="3"/>
      <c r="R160" s="11"/>
      <c r="S160" s="4" t="s">
        <v>58</v>
      </c>
      <c r="T160" s="4" t="s">
        <v>265</v>
      </c>
    </row>
    <row r="161" spans="2:20" x14ac:dyDescent="0.25">
      <c r="B161" s="7">
        <v>127</v>
      </c>
      <c r="C161" s="7" t="s">
        <v>21</v>
      </c>
      <c r="D161" s="8" t="s">
        <v>594</v>
      </c>
      <c r="E161" s="8">
        <v>3</v>
      </c>
      <c r="F161" s="7" t="s">
        <v>77</v>
      </c>
      <c r="G161" s="10" t="s">
        <v>595</v>
      </c>
      <c r="H161" s="13" t="s">
        <v>899</v>
      </c>
      <c r="I161" s="99">
        <f>6899604+396+18-61000-54540-3000-27829-12309+518+666+2077+7280+1440+21000+4025+1852+6200+84719.74-293416.89</f>
        <v>6577700.8500000006</v>
      </c>
      <c r="J161" s="13" t="s">
        <v>596</v>
      </c>
      <c r="K161" s="8" t="s">
        <v>58</v>
      </c>
      <c r="L161" s="8" t="s">
        <v>40</v>
      </c>
      <c r="M161" s="8" t="s">
        <v>29</v>
      </c>
      <c r="N161" s="8" t="s">
        <v>30</v>
      </c>
      <c r="O161" s="8" t="s">
        <v>31</v>
      </c>
      <c r="P161" s="8" t="s">
        <v>597</v>
      </c>
      <c r="Q161" s="8" t="s">
        <v>598</v>
      </c>
      <c r="R161" s="12">
        <v>45336</v>
      </c>
      <c r="S161" s="8" t="s">
        <v>43</v>
      </c>
      <c r="T161" s="7" t="s">
        <v>167</v>
      </c>
    </row>
    <row r="162" spans="2:20" x14ac:dyDescent="0.25">
      <c r="B162" s="102">
        <v>128.1</v>
      </c>
      <c r="C162" s="3" t="s">
        <v>21</v>
      </c>
      <c r="D162" s="4" t="s">
        <v>594</v>
      </c>
      <c r="E162" s="4">
        <v>3</v>
      </c>
      <c r="F162" s="3" t="s">
        <v>77</v>
      </c>
      <c r="G162" s="6" t="s">
        <v>595</v>
      </c>
      <c r="H162" s="14" t="s">
        <v>900</v>
      </c>
      <c r="I162" s="113">
        <v>114315.98</v>
      </c>
      <c r="J162" s="14" t="s">
        <v>599</v>
      </c>
      <c r="K162" s="4" t="s">
        <v>58</v>
      </c>
      <c r="L162" s="4" t="s">
        <v>40</v>
      </c>
      <c r="M162" s="4" t="s">
        <v>29</v>
      </c>
      <c r="N162" s="4" t="s">
        <v>30</v>
      </c>
      <c r="O162" s="4" t="s">
        <v>58</v>
      </c>
      <c r="P162" s="4" t="s">
        <v>901</v>
      </c>
      <c r="Q162" s="4" t="s">
        <v>902</v>
      </c>
      <c r="R162" s="11">
        <v>45323</v>
      </c>
      <c r="S162" s="4" t="s">
        <v>43</v>
      </c>
      <c r="T162" s="4" t="s">
        <v>167</v>
      </c>
    </row>
    <row r="163" spans="2:20" x14ac:dyDescent="0.25">
      <c r="B163" s="102">
        <v>128.19999999999999</v>
      </c>
      <c r="C163" s="3" t="s">
        <v>21</v>
      </c>
      <c r="D163" s="4" t="s">
        <v>594</v>
      </c>
      <c r="E163" s="4">
        <v>3</v>
      </c>
      <c r="F163" s="3" t="s">
        <v>144</v>
      </c>
      <c r="G163" s="6" t="s">
        <v>595</v>
      </c>
      <c r="H163" s="14" t="s">
        <v>903</v>
      </c>
      <c r="I163" s="100">
        <f>1200000+179100.91</f>
        <v>1379100.91</v>
      </c>
      <c r="J163" s="14" t="s">
        <v>599</v>
      </c>
      <c r="K163" s="4" t="s">
        <v>58</v>
      </c>
      <c r="L163" s="4" t="s">
        <v>40</v>
      </c>
      <c r="M163" s="4" t="s">
        <v>29</v>
      </c>
      <c r="N163" s="4" t="s">
        <v>30</v>
      </c>
      <c r="O163" s="4" t="s">
        <v>31</v>
      </c>
      <c r="P163" s="4" t="s">
        <v>904</v>
      </c>
      <c r="Q163" s="4" t="s">
        <v>905</v>
      </c>
      <c r="R163" s="11">
        <v>45689</v>
      </c>
      <c r="S163" s="4" t="s">
        <v>43</v>
      </c>
      <c r="T163" s="4" t="s">
        <v>167</v>
      </c>
    </row>
    <row r="164" spans="2:20" x14ac:dyDescent="0.25">
      <c r="B164" s="7">
        <v>129</v>
      </c>
      <c r="C164" s="7" t="s">
        <v>21</v>
      </c>
      <c r="D164" s="8" t="s">
        <v>594</v>
      </c>
      <c r="E164" s="8">
        <v>3</v>
      </c>
      <c r="F164" s="7" t="s">
        <v>600</v>
      </c>
      <c r="G164" s="10" t="s">
        <v>595</v>
      </c>
      <c r="H164" s="13" t="s">
        <v>906</v>
      </c>
      <c r="I164" s="99">
        <f>38480-6200</f>
        <v>32280</v>
      </c>
      <c r="J164" s="13" t="s">
        <v>601</v>
      </c>
      <c r="K164" s="8" t="s">
        <v>58</v>
      </c>
      <c r="L164" s="8" t="s">
        <v>40</v>
      </c>
      <c r="M164" s="8" t="s">
        <v>29</v>
      </c>
      <c r="N164" s="8" t="s">
        <v>30</v>
      </c>
      <c r="O164" s="8" t="s">
        <v>31</v>
      </c>
      <c r="P164" s="8" t="s">
        <v>602</v>
      </c>
      <c r="Q164" s="8" t="s">
        <v>603</v>
      </c>
      <c r="R164" s="12">
        <v>45459</v>
      </c>
      <c r="S164" s="8" t="s">
        <v>69</v>
      </c>
      <c r="T164" s="7" t="s">
        <v>634</v>
      </c>
    </row>
    <row r="165" spans="2:20" x14ac:dyDescent="0.25">
      <c r="B165" s="3">
        <v>130</v>
      </c>
      <c r="C165" s="3" t="s">
        <v>21</v>
      </c>
      <c r="D165" s="4" t="s">
        <v>594</v>
      </c>
      <c r="E165" s="4">
        <v>3</v>
      </c>
      <c r="F165" s="3" t="s">
        <v>237</v>
      </c>
      <c r="G165" s="6" t="s">
        <v>595</v>
      </c>
      <c r="H165" s="14" t="s">
        <v>605</v>
      </c>
      <c r="I165" s="46">
        <v>14300</v>
      </c>
      <c r="J165" s="14" t="s">
        <v>606</v>
      </c>
      <c r="K165" s="4" t="s">
        <v>58</v>
      </c>
      <c r="L165" s="4" t="s">
        <v>607</v>
      </c>
      <c r="M165" s="4" t="s">
        <v>29</v>
      </c>
      <c r="N165" s="4" t="s">
        <v>30</v>
      </c>
      <c r="O165" s="4" t="s">
        <v>31</v>
      </c>
      <c r="P165" s="4" t="s">
        <v>608</v>
      </c>
      <c r="Q165" s="3" t="s">
        <v>609</v>
      </c>
      <c r="R165" s="11">
        <v>45534</v>
      </c>
      <c r="S165" s="4" t="s">
        <v>43</v>
      </c>
      <c r="T165" s="4" t="s">
        <v>610</v>
      </c>
    </row>
    <row r="166" spans="2:20" x14ac:dyDescent="0.25">
      <c r="B166" s="7">
        <v>131.1</v>
      </c>
      <c r="C166" s="7" t="s">
        <v>21</v>
      </c>
      <c r="D166" s="8" t="s">
        <v>594</v>
      </c>
      <c r="E166" s="8">
        <v>3</v>
      </c>
      <c r="F166" s="7" t="s">
        <v>556</v>
      </c>
      <c r="G166" s="10" t="s">
        <v>595</v>
      </c>
      <c r="H166" s="13" t="s">
        <v>611</v>
      </c>
      <c r="I166" s="45">
        <f>220460+54540+3000</f>
        <v>278000</v>
      </c>
      <c r="J166" s="13" t="s">
        <v>612</v>
      </c>
      <c r="K166" s="8" t="s">
        <v>58</v>
      </c>
      <c r="L166" s="8" t="s">
        <v>607</v>
      </c>
      <c r="M166" s="8" t="s">
        <v>29</v>
      </c>
      <c r="N166" s="8" t="s">
        <v>30</v>
      </c>
      <c r="O166" s="8" t="s">
        <v>95</v>
      </c>
      <c r="P166" s="8" t="s">
        <v>613</v>
      </c>
      <c r="Q166" s="7"/>
      <c r="R166" s="12">
        <v>45504</v>
      </c>
      <c r="S166" s="8" t="s">
        <v>43</v>
      </c>
      <c r="T166" s="7" t="s">
        <v>614</v>
      </c>
    </row>
    <row r="167" spans="2:20" x14ac:dyDescent="0.25">
      <c r="B167" s="3">
        <v>131.19999999999999</v>
      </c>
      <c r="C167" s="3" t="s">
        <v>21</v>
      </c>
      <c r="D167" s="4" t="s">
        <v>594</v>
      </c>
      <c r="E167" s="4">
        <v>3</v>
      </c>
      <c r="F167" s="3" t="s">
        <v>556</v>
      </c>
      <c r="G167" s="6" t="s">
        <v>595</v>
      </c>
      <c r="H167" s="14" t="s">
        <v>615</v>
      </c>
      <c r="I167" s="46">
        <v>120836</v>
      </c>
      <c r="J167" s="14" t="s">
        <v>612</v>
      </c>
      <c r="K167" s="4" t="s">
        <v>58</v>
      </c>
      <c r="L167" s="4" t="s">
        <v>607</v>
      </c>
      <c r="M167" s="4" t="s">
        <v>29</v>
      </c>
      <c r="N167" s="4" t="s">
        <v>30</v>
      </c>
      <c r="O167" s="4" t="s">
        <v>49</v>
      </c>
      <c r="P167" s="4" t="s">
        <v>616</v>
      </c>
      <c r="Q167" s="3" t="s">
        <v>617</v>
      </c>
      <c r="R167" s="11">
        <v>45504</v>
      </c>
      <c r="S167" s="4" t="s">
        <v>43</v>
      </c>
      <c r="T167" s="4" t="s">
        <v>614</v>
      </c>
    </row>
    <row r="168" spans="2:20" x14ac:dyDescent="0.25">
      <c r="B168" s="7"/>
      <c r="C168" s="7"/>
      <c r="D168" s="8"/>
      <c r="E168" s="8"/>
      <c r="F168" s="7"/>
      <c r="G168" s="10"/>
      <c r="H168" s="111" t="s">
        <v>76</v>
      </c>
      <c r="I168" s="45"/>
      <c r="J168" s="13"/>
      <c r="K168" s="8"/>
      <c r="L168" s="8"/>
      <c r="M168" s="8"/>
      <c r="N168" s="8"/>
      <c r="O168" s="8"/>
      <c r="P168" s="8"/>
      <c r="Q168" s="7"/>
      <c r="R168" s="12"/>
      <c r="S168" s="8"/>
      <c r="T168" s="7"/>
    </row>
    <row r="169" spans="2:20" x14ac:dyDescent="0.25">
      <c r="B169" s="3">
        <v>132.19999999999999</v>
      </c>
      <c r="C169" s="3" t="s">
        <v>21</v>
      </c>
      <c r="D169" s="4" t="s">
        <v>594</v>
      </c>
      <c r="E169" s="4">
        <v>3</v>
      </c>
      <c r="F169" s="3" t="s">
        <v>556</v>
      </c>
      <c r="G169" s="6" t="s">
        <v>595</v>
      </c>
      <c r="H169" s="14" t="s">
        <v>620</v>
      </c>
      <c r="I169" s="46">
        <v>55468</v>
      </c>
      <c r="J169" s="14" t="s">
        <v>618</v>
      </c>
      <c r="K169" s="4" t="s">
        <v>58</v>
      </c>
      <c r="L169" s="4" t="s">
        <v>607</v>
      </c>
      <c r="M169" s="4" t="s">
        <v>29</v>
      </c>
      <c r="N169" s="4" t="s">
        <v>30</v>
      </c>
      <c r="O169" s="4" t="s">
        <v>31</v>
      </c>
      <c r="P169" s="4" t="s">
        <v>621</v>
      </c>
      <c r="Q169" s="3" t="s">
        <v>622</v>
      </c>
      <c r="R169" s="11">
        <v>45528</v>
      </c>
      <c r="S169" s="4" t="s">
        <v>43</v>
      </c>
      <c r="T169" s="4" t="s">
        <v>970</v>
      </c>
    </row>
    <row r="170" spans="2:20" x14ac:dyDescent="0.25">
      <c r="B170" s="7">
        <v>132.30000000000001</v>
      </c>
      <c r="C170" s="7" t="s">
        <v>21</v>
      </c>
      <c r="D170" s="8" t="s">
        <v>594</v>
      </c>
      <c r="E170" s="8">
        <v>3</v>
      </c>
      <c r="F170" s="7" t="s">
        <v>556</v>
      </c>
      <c r="G170" s="10" t="s">
        <v>595</v>
      </c>
      <c r="H170" s="13" t="s">
        <v>623</v>
      </c>
      <c r="I170" s="45">
        <v>185625</v>
      </c>
      <c r="J170" s="13" t="s">
        <v>618</v>
      </c>
      <c r="K170" s="8" t="s">
        <v>58</v>
      </c>
      <c r="L170" s="8" t="s">
        <v>607</v>
      </c>
      <c r="M170" s="8" t="s">
        <v>29</v>
      </c>
      <c r="N170" s="8" t="s">
        <v>30</v>
      </c>
      <c r="O170" s="8" t="s">
        <v>31</v>
      </c>
      <c r="P170" s="8" t="s">
        <v>624</v>
      </c>
      <c r="Q170" s="7"/>
      <c r="R170" s="12">
        <v>45528</v>
      </c>
      <c r="S170" s="8" t="s">
        <v>43</v>
      </c>
      <c r="T170" s="7" t="s">
        <v>970</v>
      </c>
    </row>
    <row r="171" spans="2:20" x14ac:dyDescent="0.25">
      <c r="B171" s="3"/>
      <c r="C171" s="3"/>
      <c r="D171" s="4"/>
      <c r="E171" s="4"/>
      <c r="F171" s="3"/>
      <c r="G171" s="6"/>
      <c r="H171" s="111" t="s">
        <v>76</v>
      </c>
      <c r="I171" s="46"/>
      <c r="J171" s="14"/>
      <c r="K171" s="4"/>
      <c r="L171" s="4"/>
      <c r="M171" s="4"/>
      <c r="N171" s="4"/>
      <c r="O171" s="4"/>
      <c r="P171" s="4"/>
      <c r="Q171" s="3"/>
      <c r="R171" s="11"/>
      <c r="S171" s="4"/>
      <c r="T171" s="4"/>
    </row>
    <row r="172" spans="2:20" x14ac:dyDescent="0.25">
      <c r="B172" s="102">
        <v>133</v>
      </c>
      <c r="C172" s="7" t="s">
        <v>21</v>
      </c>
      <c r="D172" s="8" t="s">
        <v>594</v>
      </c>
      <c r="E172" s="8">
        <v>3</v>
      </c>
      <c r="F172" s="7" t="s">
        <v>237</v>
      </c>
      <c r="G172" s="10" t="s">
        <v>595</v>
      </c>
      <c r="H172" s="13" t="s">
        <v>907</v>
      </c>
      <c r="I172" s="99">
        <f>(14560*6/12)+3155+5000-4025</f>
        <v>11410</v>
      </c>
      <c r="J172" s="13" t="s">
        <v>625</v>
      </c>
      <c r="K172" s="8" t="s">
        <v>58</v>
      </c>
      <c r="L172" s="8" t="s">
        <v>607</v>
      </c>
      <c r="M172" s="8" t="s">
        <v>29</v>
      </c>
      <c r="N172" s="8" t="s">
        <v>30</v>
      </c>
      <c r="O172" s="8" t="s">
        <v>159</v>
      </c>
      <c r="P172" s="8" t="s">
        <v>626</v>
      </c>
      <c r="Q172" s="7" t="s">
        <v>58</v>
      </c>
      <c r="R172" s="12">
        <v>45464</v>
      </c>
      <c r="S172" s="8" t="s">
        <v>69</v>
      </c>
      <c r="T172" s="7" t="s">
        <v>555</v>
      </c>
    </row>
    <row r="173" spans="2:20" x14ac:dyDescent="0.25">
      <c r="B173" s="3">
        <v>134</v>
      </c>
      <c r="C173" s="3" t="s">
        <v>21</v>
      </c>
      <c r="D173" s="4" t="s">
        <v>594</v>
      </c>
      <c r="E173" s="4">
        <v>3</v>
      </c>
      <c r="F173" s="3" t="s">
        <v>23</v>
      </c>
      <c r="G173" s="6" t="s">
        <v>595</v>
      </c>
      <c r="H173" s="14" t="s">
        <v>908</v>
      </c>
      <c r="I173" s="99">
        <f>200000-84719.74</f>
        <v>115280.26</v>
      </c>
      <c r="J173" s="14" t="s">
        <v>627</v>
      </c>
      <c r="K173" s="4" t="s">
        <v>58</v>
      </c>
      <c r="L173" s="4" t="s">
        <v>607</v>
      </c>
      <c r="M173" s="4" t="s">
        <v>29</v>
      </c>
      <c r="N173" s="4" t="s">
        <v>30</v>
      </c>
      <c r="O173" s="4" t="s">
        <v>58</v>
      </c>
      <c r="P173" s="4" t="s">
        <v>628</v>
      </c>
      <c r="Q173" s="3" t="s">
        <v>629</v>
      </c>
      <c r="R173" s="11">
        <v>45440</v>
      </c>
      <c r="S173" s="4" t="s">
        <v>69</v>
      </c>
      <c r="T173" s="4" t="s">
        <v>376</v>
      </c>
    </row>
    <row r="174" spans="2:20" x14ac:dyDescent="0.25">
      <c r="B174" s="7">
        <v>135</v>
      </c>
      <c r="C174" s="7" t="s">
        <v>21</v>
      </c>
      <c r="D174" s="8" t="s">
        <v>594</v>
      </c>
      <c r="E174" s="8">
        <v>3</v>
      </c>
      <c r="F174" s="7" t="s">
        <v>600</v>
      </c>
      <c r="G174" s="10" t="s">
        <v>595</v>
      </c>
      <c r="H174" s="13" t="s">
        <v>630</v>
      </c>
      <c r="I174" s="99">
        <f>159897-396-188-6800-1528-100-4462-94423-1852</f>
        <v>50148</v>
      </c>
      <c r="J174" s="13" t="s">
        <v>631</v>
      </c>
      <c r="K174" s="8" t="s">
        <v>58</v>
      </c>
      <c r="L174" s="8" t="s">
        <v>607</v>
      </c>
      <c r="M174" s="8" t="s">
        <v>29</v>
      </c>
      <c r="N174" s="8" t="s">
        <v>30</v>
      </c>
      <c r="O174" s="8" t="s">
        <v>31</v>
      </c>
      <c r="P174" s="8" t="s">
        <v>632</v>
      </c>
      <c r="Q174" s="7" t="s">
        <v>633</v>
      </c>
      <c r="R174" s="12">
        <v>45523</v>
      </c>
      <c r="S174" s="8" t="s">
        <v>69</v>
      </c>
      <c r="T174" s="7" t="s">
        <v>634</v>
      </c>
    </row>
    <row r="175" spans="2:20" x14ac:dyDescent="0.25">
      <c r="B175" s="3">
        <v>136</v>
      </c>
      <c r="C175" s="3" t="s">
        <v>21</v>
      </c>
      <c r="D175" s="4" t="s">
        <v>594</v>
      </c>
      <c r="E175" s="4">
        <v>3</v>
      </c>
      <c r="F175" s="3" t="s">
        <v>237</v>
      </c>
      <c r="G175" s="6" t="s">
        <v>595</v>
      </c>
      <c r="H175" s="14" t="s">
        <v>635</v>
      </c>
      <c r="I175" s="46">
        <f>1862+27829+12309</f>
        <v>42000</v>
      </c>
      <c r="J175" s="14" t="s">
        <v>636</v>
      </c>
      <c r="K175" s="4" t="s">
        <v>58</v>
      </c>
      <c r="L175" s="4" t="s">
        <v>607</v>
      </c>
      <c r="M175" s="4" t="s">
        <v>29</v>
      </c>
      <c r="N175" s="4" t="s">
        <v>30</v>
      </c>
      <c r="O175" s="4" t="s">
        <v>159</v>
      </c>
      <c r="P175" s="4" t="s">
        <v>637</v>
      </c>
      <c r="Q175" s="3"/>
      <c r="R175" s="11">
        <v>45468</v>
      </c>
      <c r="S175" s="4" t="s">
        <v>69</v>
      </c>
      <c r="T175" s="4" t="s">
        <v>638</v>
      </c>
    </row>
    <row r="176" spans="2:20" x14ac:dyDescent="0.25">
      <c r="B176" s="7">
        <v>137</v>
      </c>
      <c r="C176" s="7" t="s">
        <v>21</v>
      </c>
      <c r="D176" s="8" t="s">
        <v>594</v>
      </c>
      <c r="E176" s="8">
        <v>3</v>
      </c>
      <c r="F176" s="7" t="s">
        <v>237</v>
      </c>
      <c r="G176" s="10" t="s">
        <v>595</v>
      </c>
      <c r="H176" s="13" t="s">
        <v>639</v>
      </c>
      <c r="I176" s="45">
        <v>676</v>
      </c>
      <c r="J176" s="13" t="s">
        <v>640</v>
      </c>
      <c r="K176" s="8" t="s">
        <v>58</v>
      </c>
      <c r="L176" s="8" t="s">
        <v>607</v>
      </c>
      <c r="M176" s="8" t="s">
        <v>29</v>
      </c>
      <c r="N176" s="8" t="s">
        <v>30</v>
      </c>
      <c r="O176" s="8" t="s">
        <v>236</v>
      </c>
      <c r="P176" s="97" t="s">
        <v>971</v>
      </c>
      <c r="Q176" s="7"/>
      <c r="R176" s="12">
        <v>45484</v>
      </c>
      <c r="S176" s="8" t="s">
        <v>69</v>
      </c>
      <c r="T176" s="7" t="s">
        <v>638</v>
      </c>
    </row>
    <row r="177" spans="2:20" x14ac:dyDescent="0.25">
      <c r="B177" s="3">
        <v>138</v>
      </c>
      <c r="C177" s="3" t="s">
        <v>21</v>
      </c>
      <c r="D177" s="4" t="s">
        <v>594</v>
      </c>
      <c r="E177" s="4">
        <v>3</v>
      </c>
      <c r="F177" s="3" t="s">
        <v>237</v>
      </c>
      <c r="G177" s="6" t="s">
        <v>595</v>
      </c>
      <c r="H177" s="14" t="s">
        <v>641</v>
      </c>
      <c r="I177" s="46">
        <v>905</v>
      </c>
      <c r="J177" s="14" t="s">
        <v>640</v>
      </c>
      <c r="K177" s="4" t="s">
        <v>58</v>
      </c>
      <c r="L177" s="4" t="s">
        <v>607</v>
      </c>
      <c r="M177" s="4" t="s">
        <v>29</v>
      </c>
      <c r="N177" s="4" t="s">
        <v>30</v>
      </c>
      <c r="O177" s="4" t="s">
        <v>236</v>
      </c>
      <c r="P177" s="97" t="s">
        <v>971</v>
      </c>
      <c r="Q177" s="3"/>
      <c r="R177" s="11">
        <v>45503</v>
      </c>
      <c r="S177" s="4" t="s">
        <v>69</v>
      </c>
      <c r="T177" s="4" t="s">
        <v>638</v>
      </c>
    </row>
    <row r="178" spans="2:20" x14ac:dyDescent="0.25">
      <c r="B178" s="7">
        <v>139</v>
      </c>
      <c r="C178" s="7" t="s">
        <v>21</v>
      </c>
      <c r="D178" s="8" t="s">
        <v>594</v>
      </c>
      <c r="E178" s="8">
        <v>3</v>
      </c>
      <c r="F178" s="7" t="s">
        <v>237</v>
      </c>
      <c r="G178" s="10" t="s">
        <v>595</v>
      </c>
      <c r="H178" s="13" t="s">
        <v>642</v>
      </c>
      <c r="I178" s="45">
        <v>302</v>
      </c>
      <c r="J178" s="13" t="s">
        <v>643</v>
      </c>
      <c r="K178" s="8" t="s">
        <v>58</v>
      </c>
      <c r="L178" s="8" t="s">
        <v>607</v>
      </c>
      <c r="M178" s="8" t="s">
        <v>29</v>
      </c>
      <c r="N178" s="8" t="s">
        <v>30</v>
      </c>
      <c r="O178" s="8" t="s">
        <v>236</v>
      </c>
      <c r="P178" s="8" t="s">
        <v>644</v>
      </c>
      <c r="Q178" s="7"/>
      <c r="R178" s="12">
        <v>45465</v>
      </c>
      <c r="S178" s="8" t="s">
        <v>69</v>
      </c>
      <c r="T178" s="7" t="s">
        <v>638</v>
      </c>
    </row>
    <row r="179" spans="2:20" x14ac:dyDescent="0.25">
      <c r="B179" s="3">
        <v>140</v>
      </c>
      <c r="C179" s="3" t="s">
        <v>21</v>
      </c>
      <c r="D179" s="4" t="s">
        <v>594</v>
      </c>
      <c r="E179" s="4">
        <v>3</v>
      </c>
      <c r="F179" s="3" t="s">
        <v>556</v>
      </c>
      <c r="G179" s="6" t="s">
        <v>595</v>
      </c>
      <c r="H179" s="14" t="s">
        <v>645</v>
      </c>
      <c r="I179" s="46">
        <f>100+50</f>
        <v>150</v>
      </c>
      <c r="J179" s="14" t="s">
        <v>646</v>
      </c>
      <c r="K179" s="4" t="s">
        <v>58</v>
      </c>
      <c r="L179" s="4" t="s">
        <v>607</v>
      </c>
      <c r="M179" s="4" t="s">
        <v>29</v>
      </c>
      <c r="N179" s="4" t="s">
        <v>30</v>
      </c>
      <c r="O179" s="4" t="s">
        <v>236</v>
      </c>
      <c r="P179" s="4" t="s">
        <v>647</v>
      </c>
      <c r="Q179" s="3"/>
      <c r="R179" s="11">
        <v>45560</v>
      </c>
      <c r="S179" s="4" t="s">
        <v>69</v>
      </c>
      <c r="T179" s="4" t="s">
        <v>648</v>
      </c>
    </row>
    <row r="180" spans="2:20" x14ac:dyDescent="0.25">
      <c r="B180" s="7">
        <v>141.1</v>
      </c>
      <c r="C180" s="7" t="s">
        <v>21</v>
      </c>
      <c r="D180" s="8" t="s">
        <v>594</v>
      </c>
      <c r="E180" s="8">
        <v>3</v>
      </c>
      <c r="F180" s="7" t="s">
        <v>237</v>
      </c>
      <c r="G180" s="10" t="s">
        <v>595</v>
      </c>
      <c r="H180" s="13" t="s">
        <v>649</v>
      </c>
      <c r="I180" s="45">
        <v>437</v>
      </c>
      <c r="J180" s="13" t="s">
        <v>650</v>
      </c>
      <c r="K180" s="8" t="s">
        <v>58</v>
      </c>
      <c r="L180" s="8" t="s">
        <v>607</v>
      </c>
      <c r="M180" s="8" t="s">
        <v>29</v>
      </c>
      <c r="N180" s="8" t="s">
        <v>30</v>
      </c>
      <c r="O180" s="8" t="s">
        <v>159</v>
      </c>
      <c r="P180" s="8" t="s">
        <v>651</v>
      </c>
      <c r="Q180" s="7"/>
      <c r="R180" s="12" t="s">
        <v>652</v>
      </c>
      <c r="S180" s="8" t="s">
        <v>69</v>
      </c>
      <c r="T180" s="7" t="s">
        <v>648</v>
      </c>
    </row>
    <row r="181" spans="2:20" x14ac:dyDescent="0.25">
      <c r="B181" s="3">
        <v>141.19999999999999</v>
      </c>
      <c r="C181" s="3" t="s">
        <v>21</v>
      </c>
      <c r="D181" s="4" t="s">
        <v>594</v>
      </c>
      <c r="E181" s="4">
        <v>3</v>
      </c>
      <c r="F181" s="3" t="s">
        <v>237</v>
      </c>
      <c r="G181" s="6" t="s">
        <v>595</v>
      </c>
      <c r="H181" s="14" t="s">
        <v>653</v>
      </c>
      <c r="I181" s="99">
        <f>9443-2077</f>
        <v>7366</v>
      </c>
      <c r="J181" s="14" t="s">
        <v>650</v>
      </c>
      <c r="K181" s="4" t="s">
        <v>58</v>
      </c>
      <c r="L181" s="4" t="s">
        <v>607</v>
      </c>
      <c r="M181" s="4" t="s">
        <v>29</v>
      </c>
      <c r="N181" s="4" t="s">
        <v>30</v>
      </c>
      <c r="O181" s="4" t="s">
        <v>159</v>
      </c>
      <c r="P181" s="4" t="s">
        <v>654</v>
      </c>
      <c r="Q181" s="3" t="s">
        <v>655</v>
      </c>
      <c r="R181" s="11" t="s">
        <v>656</v>
      </c>
      <c r="S181" s="4" t="s">
        <v>69</v>
      </c>
      <c r="T181" s="4" t="s">
        <v>648</v>
      </c>
    </row>
    <row r="182" spans="2:20" x14ac:dyDescent="0.25">
      <c r="B182" s="7">
        <v>142</v>
      </c>
      <c r="C182" s="7" t="s">
        <v>21</v>
      </c>
      <c r="D182" s="8" t="s">
        <v>594</v>
      </c>
      <c r="E182" s="8">
        <v>3</v>
      </c>
      <c r="F182" s="7" t="s">
        <v>377</v>
      </c>
      <c r="G182" s="10" t="s">
        <v>595</v>
      </c>
      <c r="H182" s="13" t="s">
        <v>657</v>
      </c>
      <c r="I182" s="99">
        <f>5200+6800-1440</f>
        <v>10560</v>
      </c>
      <c r="J182" s="13" t="s">
        <v>658</v>
      </c>
      <c r="K182" s="8" t="s">
        <v>58</v>
      </c>
      <c r="L182" s="8" t="s">
        <v>607</v>
      </c>
      <c r="M182" s="8" t="s">
        <v>29</v>
      </c>
      <c r="N182" s="8" t="s">
        <v>30</v>
      </c>
      <c r="O182" s="8" t="s">
        <v>31</v>
      </c>
      <c r="P182" s="8" t="s">
        <v>659</v>
      </c>
      <c r="Q182" s="7" t="s">
        <v>660</v>
      </c>
      <c r="R182" s="12">
        <v>45500</v>
      </c>
      <c r="S182" s="8" t="s">
        <v>43</v>
      </c>
      <c r="T182" s="7" t="s">
        <v>661</v>
      </c>
    </row>
    <row r="183" spans="2:20" x14ac:dyDescent="0.25">
      <c r="B183" s="3">
        <v>143.1</v>
      </c>
      <c r="C183" s="3" t="s">
        <v>21</v>
      </c>
      <c r="D183" s="4" t="s">
        <v>594</v>
      </c>
      <c r="E183" s="4">
        <v>3</v>
      </c>
      <c r="F183" s="3" t="s">
        <v>237</v>
      </c>
      <c r="G183" s="6" t="s">
        <v>595</v>
      </c>
      <c r="H183" s="14" t="s">
        <v>662</v>
      </c>
      <c r="I183" s="46">
        <v>545</v>
      </c>
      <c r="J183" s="14" t="s">
        <v>663</v>
      </c>
      <c r="K183" s="4" t="s">
        <v>58</v>
      </c>
      <c r="L183" s="4" t="s">
        <v>40</v>
      </c>
      <c r="M183" s="4" t="s">
        <v>29</v>
      </c>
      <c r="N183" s="4" t="s">
        <v>30</v>
      </c>
      <c r="O183" s="4" t="s">
        <v>31</v>
      </c>
      <c r="P183" s="4" t="s">
        <v>664</v>
      </c>
      <c r="Q183" s="3"/>
      <c r="R183" s="11">
        <v>45378</v>
      </c>
      <c r="S183" s="4" t="s">
        <v>34</v>
      </c>
      <c r="T183" s="4" t="s">
        <v>665</v>
      </c>
    </row>
    <row r="184" spans="2:20" x14ac:dyDescent="0.25">
      <c r="B184" s="7">
        <v>143.19999999999999</v>
      </c>
      <c r="C184" s="7" t="s">
        <v>21</v>
      </c>
      <c r="D184" s="8" t="s">
        <v>594</v>
      </c>
      <c r="E184" s="8">
        <v>3</v>
      </c>
      <c r="F184" s="7" t="s">
        <v>237</v>
      </c>
      <c r="G184" s="10" t="s">
        <v>595</v>
      </c>
      <c r="H184" s="13" t="s">
        <v>666</v>
      </c>
      <c r="I184" s="99">
        <f>2300-666</f>
        <v>1634</v>
      </c>
      <c r="J184" s="13" t="s">
        <v>663</v>
      </c>
      <c r="K184" s="8" t="s">
        <v>58</v>
      </c>
      <c r="L184" s="8" t="s">
        <v>40</v>
      </c>
      <c r="M184" s="8" t="s">
        <v>29</v>
      </c>
      <c r="N184" s="8" t="s">
        <v>30</v>
      </c>
      <c r="O184" s="8" t="s">
        <v>31</v>
      </c>
      <c r="P184" s="8" t="s">
        <v>667</v>
      </c>
      <c r="Q184" s="7"/>
      <c r="R184" s="12">
        <v>45378</v>
      </c>
      <c r="S184" s="8" t="s">
        <v>34</v>
      </c>
      <c r="T184" s="7" t="s">
        <v>665</v>
      </c>
    </row>
    <row r="185" spans="2:20" x14ac:dyDescent="0.25">
      <c r="B185" s="3">
        <v>144</v>
      </c>
      <c r="C185" s="3" t="s">
        <v>21</v>
      </c>
      <c r="D185" s="4" t="s">
        <v>594</v>
      </c>
      <c r="E185" s="4">
        <v>3</v>
      </c>
      <c r="F185" s="3" t="s">
        <v>377</v>
      </c>
      <c r="G185" s="6" t="s">
        <v>595</v>
      </c>
      <c r="H185" s="14" t="s">
        <v>668</v>
      </c>
      <c r="I185" s="46">
        <f>312+188</f>
        <v>500</v>
      </c>
      <c r="J185" s="14" t="s">
        <v>669</v>
      </c>
      <c r="K185" s="4" t="s">
        <v>58</v>
      </c>
      <c r="L185" s="4" t="s">
        <v>607</v>
      </c>
      <c r="M185" s="4" t="s">
        <v>29</v>
      </c>
      <c r="N185" s="4" t="s">
        <v>30</v>
      </c>
      <c r="O185" s="4" t="s">
        <v>236</v>
      </c>
      <c r="P185" s="97" t="s">
        <v>966</v>
      </c>
      <c r="Q185" s="3"/>
      <c r="R185" s="11">
        <v>45526</v>
      </c>
      <c r="S185" s="4" t="s">
        <v>34</v>
      </c>
      <c r="T185" s="4" t="s">
        <v>638</v>
      </c>
    </row>
    <row r="186" spans="2:20" x14ac:dyDescent="0.25">
      <c r="B186" s="7"/>
      <c r="C186" s="7"/>
      <c r="D186" s="8"/>
      <c r="E186" s="8"/>
      <c r="F186" s="7"/>
      <c r="G186" s="10"/>
      <c r="H186" s="111" t="s">
        <v>76</v>
      </c>
      <c r="I186" s="45"/>
      <c r="J186" s="13"/>
      <c r="K186" s="8"/>
      <c r="L186" s="8"/>
      <c r="M186" s="8"/>
      <c r="N186" s="8"/>
      <c r="O186" s="8"/>
      <c r="P186" s="8"/>
      <c r="Q186" s="7"/>
      <c r="R186" s="12"/>
      <c r="S186" s="8"/>
      <c r="T186" s="7"/>
    </row>
    <row r="187" spans="2:20" x14ac:dyDescent="0.25">
      <c r="B187" s="3">
        <v>146</v>
      </c>
      <c r="C187" s="3" t="s">
        <v>21</v>
      </c>
      <c r="D187" s="4" t="s">
        <v>594</v>
      </c>
      <c r="E187" s="4">
        <v>3</v>
      </c>
      <c r="F187" s="3" t="s">
        <v>556</v>
      </c>
      <c r="G187" s="6" t="s">
        <v>595</v>
      </c>
      <c r="H187" s="14" t="s">
        <v>671</v>
      </c>
      <c r="I187" s="46">
        <v>52000</v>
      </c>
      <c r="J187" s="14" t="s">
        <v>672</v>
      </c>
      <c r="K187" s="4" t="s">
        <v>58</v>
      </c>
      <c r="L187" s="4" t="s">
        <v>607</v>
      </c>
      <c r="M187" s="4" t="s">
        <v>29</v>
      </c>
      <c r="N187" s="4" t="s">
        <v>30</v>
      </c>
      <c r="O187" s="4" t="s">
        <v>58</v>
      </c>
      <c r="P187" s="4" t="s">
        <v>673</v>
      </c>
      <c r="Q187" s="3" t="s">
        <v>674</v>
      </c>
      <c r="R187" s="11">
        <v>46023</v>
      </c>
      <c r="S187" s="4" t="s">
        <v>69</v>
      </c>
      <c r="T187" s="4" t="s">
        <v>337</v>
      </c>
    </row>
    <row r="188" spans="2:20" x14ac:dyDescent="0.25">
      <c r="B188" s="7">
        <v>147.1</v>
      </c>
      <c r="C188" s="7" t="s">
        <v>21</v>
      </c>
      <c r="D188" s="8" t="s">
        <v>594</v>
      </c>
      <c r="E188" s="8">
        <v>4</v>
      </c>
      <c r="F188" s="7" t="s">
        <v>675</v>
      </c>
      <c r="G188" s="10" t="s">
        <v>595</v>
      </c>
      <c r="H188" s="13" t="s">
        <v>676</v>
      </c>
      <c r="I188" s="45">
        <f>28062-18</f>
        <v>28044</v>
      </c>
      <c r="J188" s="13" t="s">
        <v>677</v>
      </c>
      <c r="K188" s="8" t="s">
        <v>58</v>
      </c>
      <c r="L188" s="8" t="s">
        <v>40</v>
      </c>
      <c r="M188" s="8" t="s">
        <v>29</v>
      </c>
      <c r="N188" s="8" t="s">
        <v>29</v>
      </c>
      <c r="O188" s="8" t="s">
        <v>58</v>
      </c>
      <c r="P188" s="8" t="s">
        <v>58</v>
      </c>
      <c r="Q188" s="7" t="s">
        <v>58</v>
      </c>
      <c r="R188" s="12">
        <v>46288</v>
      </c>
      <c r="S188" s="8" t="s">
        <v>69</v>
      </c>
      <c r="T188" s="7" t="s">
        <v>943</v>
      </c>
    </row>
    <row r="189" spans="2:20" x14ac:dyDescent="0.25">
      <c r="B189" s="3">
        <v>147.19999999999999</v>
      </c>
      <c r="C189" s="3" t="s">
        <v>21</v>
      </c>
      <c r="D189" s="4" t="s">
        <v>594</v>
      </c>
      <c r="E189" s="4">
        <v>4</v>
      </c>
      <c r="F189" s="3" t="s">
        <v>675</v>
      </c>
      <c r="G189" s="6" t="s">
        <v>595</v>
      </c>
      <c r="H189" s="14" t="s">
        <v>678</v>
      </c>
      <c r="I189" s="46">
        <v>7938</v>
      </c>
      <c r="J189" s="14" t="s">
        <v>677</v>
      </c>
      <c r="K189" s="4" t="s">
        <v>58</v>
      </c>
      <c r="L189" s="4" t="s">
        <v>40</v>
      </c>
      <c r="M189" s="4" t="s">
        <v>30</v>
      </c>
      <c r="N189" s="4" t="s">
        <v>29</v>
      </c>
      <c r="O189" s="4" t="s">
        <v>159</v>
      </c>
      <c r="P189" s="4" t="s">
        <v>679</v>
      </c>
      <c r="Q189" s="3" t="s">
        <v>58</v>
      </c>
      <c r="R189" s="11">
        <v>45473</v>
      </c>
      <c r="S189" s="4" t="s">
        <v>69</v>
      </c>
      <c r="T189" s="4" t="s">
        <v>944</v>
      </c>
    </row>
    <row r="190" spans="2:20" x14ac:dyDescent="0.25">
      <c r="B190" s="32">
        <v>148</v>
      </c>
      <c r="C190" s="32" t="s">
        <v>21</v>
      </c>
      <c r="D190" s="33" t="s">
        <v>344</v>
      </c>
      <c r="E190" s="33">
        <v>3</v>
      </c>
      <c r="F190" s="32" t="s">
        <v>377</v>
      </c>
      <c r="G190" s="34" t="s">
        <v>346</v>
      </c>
      <c r="H190" s="35" t="s">
        <v>680</v>
      </c>
      <c r="I190" s="36">
        <f>111680</f>
        <v>111680</v>
      </c>
      <c r="J190" s="35" t="s">
        <v>681</v>
      </c>
      <c r="K190" s="33" t="s">
        <v>58</v>
      </c>
      <c r="L190" s="33" t="s">
        <v>28</v>
      </c>
      <c r="M190" s="33" t="s">
        <v>30</v>
      </c>
      <c r="N190" s="33" t="s">
        <v>29</v>
      </c>
      <c r="O190" s="33" t="s">
        <v>95</v>
      </c>
      <c r="P190" s="33" t="s">
        <v>682</v>
      </c>
      <c r="Q190" s="32" t="s">
        <v>683</v>
      </c>
      <c r="R190" s="37">
        <v>45453</v>
      </c>
      <c r="S190" s="33" t="s">
        <v>34</v>
      </c>
      <c r="T190" s="33" t="s">
        <v>684</v>
      </c>
    </row>
    <row r="191" spans="2:20" x14ac:dyDescent="0.25">
      <c r="B191" s="38">
        <v>149</v>
      </c>
      <c r="C191" s="38" t="s">
        <v>21</v>
      </c>
      <c r="D191" s="39" t="s">
        <v>344</v>
      </c>
      <c r="E191" s="39">
        <v>4</v>
      </c>
      <c r="F191" s="38" t="s">
        <v>685</v>
      </c>
      <c r="G191" s="40" t="s">
        <v>346</v>
      </c>
      <c r="H191" s="41" t="s">
        <v>686</v>
      </c>
      <c r="I191" s="42">
        <f>1025069.4</f>
        <v>1025069.4</v>
      </c>
      <c r="J191" s="41" t="s">
        <v>687</v>
      </c>
      <c r="K191" s="39" t="s">
        <v>58</v>
      </c>
      <c r="L191" s="39" t="s">
        <v>28</v>
      </c>
      <c r="M191" s="39" t="s">
        <v>29</v>
      </c>
      <c r="N191" s="39" t="s">
        <v>29</v>
      </c>
      <c r="O191" s="39" t="s">
        <v>95</v>
      </c>
      <c r="P191" s="39" t="s">
        <v>688</v>
      </c>
      <c r="Q191" s="39" t="s">
        <v>689</v>
      </c>
      <c r="R191" s="43">
        <v>45646</v>
      </c>
      <c r="S191" s="39" t="s">
        <v>69</v>
      </c>
      <c r="T191" s="39" t="s">
        <v>391</v>
      </c>
    </row>
    <row r="192" spans="2:20" x14ac:dyDescent="0.25">
      <c r="B192" s="7">
        <v>150</v>
      </c>
      <c r="C192" s="7" t="s">
        <v>21</v>
      </c>
      <c r="D192" s="8" t="s">
        <v>22</v>
      </c>
      <c r="E192" s="8">
        <v>3</v>
      </c>
      <c r="F192" s="7"/>
      <c r="G192" s="10" t="s">
        <v>24</v>
      </c>
      <c r="H192" s="13" t="s">
        <v>690</v>
      </c>
      <c r="I192" s="45">
        <v>10000</v>
      </c>
      <c r="J192" s="13" t="s">
        <v>691</v>
      </c>
      <c r="K192" s="8" t="s">
        <v>291</v>
      </c>
      <c r="L192" s="8" t="s">
        <v>692</v>
      </c>
      <c r="M192" s="8" t="s">
        <v>30</v>
      </c>
      <c r="N192" s="8" t="s">
        <v>29</v>
      </c>
      <c r="O192" s="8" t="s">
        <v>159</v>
      </c>
      <c r="P192" s="8" t="s">
        <v>693</v>
      </c>
      <c r="Q192" s="7"/>
      <c r="R192" s="12">
        <v>45322</v>
      </c>
      <c r="S192" s="8" t="s">
        <v>34</v>
      </c>
      <c r="T192" s="7" t="s">
        <v>945</v>
      </c>
    </row>
    <row r="193" spans="2:20" x14ac:dyDescent="0.25">
      <c r="B193" s="3">
        <v>151</v>
      </c>
      <c r="C193" s="3" t="s">
        <v>21</v>
      </c>
      <c r="D193" s="4" t="s">
        <v>22</v>
      </c>
      <c r="E193" s="4">
        <v>3</v>
      </c>
      <c r="F193" s="3" t="s">
        <v>694</v>
      </c>
      <c r="G193" s="6" t="s">
        <v>24</v>
      </c>
      <c r="H193" s="14" t="s">
        <v>695</v>
      </c>
      <c r="I193" s="46">
        <f>150000+150396+72004-175000</f>
        <v>197400</v>
      </c>
      <c r="J193" s="14" t="s">
        <v>696</v>
      </c>
      <c r="K193" s="4" t="s">
        <v>132</v>
      </c>
      <c r="L193" s="4" t="s">
        <v>40</v>
      </c>
      <c r="M193" s="4" t="s">
        <v>30</v>
      </c>
      <c r="N193" s="4" t="s">
        <v>29</v>
      </c>
      <c r="O193" s="4" t="s">
        <v>95</v>
      </c>
      <c r="P193" s="4" t="s">
        <v>697</v>
      </c>
      <c r="Q193" s="3"/>
      <c r="R193" s="11">
        <v>45323</v>
      </c>
      <c r="S193" s="4" t="s">
        <v>34</v>
      </c>
      <c r="T193" s="4" t="s">
        <v>138</v>
      </c>
    </row>
    <row r="194" spans="2:20" x14ac:dyDescent="0.25">
      <c r="B194" s="7">
        <v>152</v>
      </c>
      <c r="C194" s="7" t="s">
        <v>21</v>
      </c>
      <c r="D194" s="8" t="s">
        <v>22</v>
      </c>
      <c r="E194" s="8">
        <v>3</v>
      </c>
      <c r="F194" s="7" t="s">
        <v>698</v>
      </c>
      <c r="G194" s="10" t="s">
        <v>24</v>
      </c>
      <c r="H194" s="13" t="s">
        <v>699</v>
      </c>
      <c r="I194" s="45">
        <f>3248.8+702.91+889</f>
        <v>4840.71</v>
      </c>
      <c r="J194" s="13" t="s">
        <v>700</v>
      </c>
      <c r="K194" s="8" t="s">
        <v>113</v>
      </c>
      <c r="L194" s="8" t="s">
        <v>40</v>
      </c>
      <c r="M194" s="8" t="s">
        <v>30</v>
      </c>
      <c r="N194" s="8" t="s">
        <v>29</v>
      </c>
      <c r="O194" s="8" t="s">
        <v>159</v>
      </c>
      <c r="P194" s="8" t="s">
        <v>701</v>
      </c>
      <c r="Q194" s="7" t="s">
        <v>702</v>
      </c>
      <c r="R194" s="12">
        <v>45322</v>
      </c>
      <c r="S194" s="8" t="s">
        <v>34</v>
      </c>
      <c r="T194" s="7" t="s">
        <v>947</v>
      </c>
    </row>
    <row r="195" spans="2:20" x14ac:dyDescent="0.25">
      <c r="B195" s="91">
        <v>153</v>
      </c>
      <c r="C195" s="91" t="s">
        <v>21</v>
      </c>
      <c r="D195" s="92" t="s">
        <v>703</v>
      </c>
      <c r="E195" s="92">
        <v>3</v>
      </c>
      <c r="F195" s="91" t="s">
        <v>704</v>
      </c>
      <c r="G195" s="93" t="s">
        <v>346</v>
      </c>
      <c r="H195" s="94" t="s">
        <v>705</v>
      </c>
      <c r="I195" s="95">
        <v>223229.1</v>
      </c>
      <c r="J195" s="94" t="s">
        <v>706</v>
      </c>
      <c r="K195" s="92" t="s">
        <v>58</v>
      </c>
      <c r="L195" s="92" t="s">
        <v>692</v>
      </c>
      <c r="M195" s="92" t="s">
        <v>29</v>
      </c>
      <c r="N195" s="92" t="s">
        <v>30</v>
      </c>
      <c r="O195" s="92" t="s">
        <v>58</v>
      </c>
      <c r="P195" s="92" t="s">
        <v>707</v>
      </c>
      <c r="Q195" s="91"/>
      <c r="R195" s="96" t="s">
        <v>58</v>
      </c>
      <c r="S195" s="92" t="s">
        <v>58</v>
      </c>
      <c r="T195" s="92"/>
    </row>
    <row r="196" spans="2:20" x14ac:dyDescent="0.25">
      <c r="B196" s="7">
        <v>154</v>
      </c>
      <c r="C196" s="7" t="s">
        <v>21</v>
      </c>
      <c r="D196" s="8" t="s">
        <v>22</v>
      </c>
      <c r="E196" s="8">
        <v>3</v>
      </c>
      <c r="F196" s="7" t="s">
        <v>708</v>
      </c>
      <c r="G196" s="10" t="s">
        <v>24</v>
      </c>
      <c r="H196" s="13" t="s">
        <v>709</v>
      </c>
      <c r="I196" s="45">
        <v>12000</v>
      </c>
      <c r="J196" s="13" t="s">
        <v>710</v>
      </c>
      <c r="K196" s="8" t="s">
        <v>132</v>
      </c>
      <c r="L196" s="8" t="s">
        <v>40</v>
      </c>
      <c r="M196" s="8" t="s">
        <v>29</v>
      </c>
      <c r="N196" s="8" t="s">
        <v>30</v>
      </c>
      <c r="O196" s="8" t="s">
        <v>159</v>
      </c>
      <c r="P196" s="8" t="s">
        <v>711</v>
      </c>
      <c r="Q196" s="7" t="s">
        <v>712</v>
      </c>
      <c r="R196" s="12">
        <v>45322</v>
      </c>
      <c r="S196" s="8" t="s">
        <v>34</v>
      </c>
      <c r="T196" s="7" t="s">
        <v>949</v>
      </c>
    </row>
    <row r="197" spans="2:20" x14ac:dyDescent="0.25">
      <c r="B197" s="38">
        <v>155</v>
      </c>
      <c r="C197" s="38" t="s">
        <v>21</v>
      </c>
      <c r="D197" s="39" t="s">
        <v>344</v>
      </c>
      <c r="E197" s="39">
        <v>3</v>
      </c>
      <c r="F197" s="38" t="s">
        <v>408</v>
      </c>
      <c r="G197" s="40" t="s">
        <v>346</v>
      </c>
      <c r="H197" s="41" t="s">
        <v>713</v>
      </c>
      <c r="I197" s="42">
        <v>22266.86</v>
      </c>
      <c r="J197" s="41" t="s">
        <v>473</v>
      </c>
      <c r="K197" s="39" t="s">
        <v>58</v>
      </c>
      <c r="L197" s="39" t="s">
        <v>40</v>
      </c>
      <c r="M197" s="39" t="s">
        <v>29</v>
      </c>
      <c r="N197" s="39" t="s">
        <v>30</v>
      </c>
      <c r="O197" s="39" t="s">
        <v>49</v>
      </c>
      <c r="P197" s="39" t="s">
        <v>714</v>
      </c>
      <c r="Q197" s="39" t="s">
        <v>715</v>
      </c>
      <c r="R197" s="43">
        <v>44896</v>
      </c>
      <c r="S197" s="39" t="s">
        <v>34</v>
      </c>
      <c r="T197" s="39" t="s">
        <v>474</v>
      </c>
    </row>
    <row r="198" spans="2:20" x14ac:dyDescent="0.25">
      <c r="B198" s="32">
        <v>156</v>
      </c>
      <c r="C198" s="32" t="s">
        <v>21</v>
      </c>
      <c r="D198" s="33" t="s">
        <v>344</v>
      </c>
      <c r="E198" s="33">
        <v>3</v>
      </c>
      <c r="F198" s="32" t="s">
        <v>371</v>
      </c>
      <c r="G198" s="34" t="s">
        <v>346</v>
      </c>
      <c r="H198" s="35" t="s">
        <v>716</v>
      </c>
      <c r="I198" s="36">
        <v>81333.33</v>
      </c>
      <c r="J198" s="35" t="s">
        <v>447</v>
      </c>
      <c r="K198" s="33" t="s">
        <v>58</v>
      </c>
      <c r="L198" s="33" t="s">
        <v>28</v>
      </c>
      <c r="M198" s="33" t="s">
        <v>29</v>
      </c>
      <c r="N198" s="33" t="s">
        <v>30</v>
      </c>
      <c r="O198" s="33" t="s">
        <v>49</v>
      </c>
      <c r="P198" s="33" t="s">
        <v>717</v>
      </c>
      <c r="Q198" s="32" t="s">
        <v>718</v>
      </c>
      <c r="R198" s="37">
        <v>44915</v>
      </c>
      <c r="S198" s="33" t="s">
        <v>69</v>
      </c>
      <c r="T198" s="33" t="s">
        <v>391</v>
      </c>
    </row>
    <row r="199" spans="2:20" x14ac:dyDescent="0.25">
      <c r="B199" s="38">
        <v>157</v>
      </c>
      <c r="C199" s="38" t="s">
        <v>21</v>
      </c>
      <c r="D199" s="39" t="s">
        <v>344</v>
      </c>
      <c r="E199" s="39">
        <v>3</v>
      </c>
      <c r="F199" s="38" t="s">
        <v>371</v>
      </c>
      <c r="G199" s="40" t="s">
        <v>346</v>
      </c>
      <c r="H199" s="41" t="s">
        <v>719</v>
      </c>
      <c r="I199" s="42">
        <f>31309.84+6145.52</f>
        <v>37455.360000000001</v>
      </c>
      <c r="J199" s="41" t="s">
        <v>720</v>
      </c>
      <c r="K199" s="39" t="s">
        <v>58</v>
      </c>
      <c r="L199" s="39" t="s">
        <v>692</v>
      </c>
      <c r="M199" s="39" t="s">
        <v>29</v>
      </c>
      <c r="N199" s="39" t="s">
        <v>30</v>
      </c>
      <c r="O199" s="39" t="s">
        <v>49</v>
      </c>
      <c r="P199" s="39" t="s">
        <v>721</v>
      </c>
      <c r="Q199" s="39" t="s">
        <v>722</v>
      </c>
      <c r="R199" s="43" t="s">
        <v>58</v>
      </c>
      <c r="S199" s="39" t="s">
        <v>34</v>
      </c>
      <c r="T199" s="39" t="s">
        <v>365</v>
      </c>
    </row>
    <row r="200" spans="2:20" x14ac:dyDescent="0.25">
      <c r="B200" s="32">
        <v>158</v>
      </c>
      <c r="C200" s="32" t="s">
        <v>21</v>
      </c>
      <c r="D200" s="33" t="s">
        <v>505</v>
      </c>
      <c r="E200" s="33">
        <v>3</v>
      </c>
      <c r="F200" s="32" t="s">
        <v>345</v>
      </c>
      <c r="G200" s="34" t="s">
        <v>346</v>
      </c>
      <c r="H200" s="35" t="s">
        <v>723</v>
      </c>
      <c r="I200" s="36">
        <f>1251807.87</f>
        <v>1251807.8700000001</v>
      </c>
      <c r="J200" s="35" t="s">
        <v>507</v>
      </c>
      <c r="K200" s="33" t="s">
        <v>58</v>
      </c>
      <c r="L200" s="33" t="s">
        <v>349</v>
      </c>
      <c r="M200" s="33" t="s">
        <v>29</v>
      </c>
      <c r="N200" s="33" t="s">
        <v>30</v>
      </c>
      <c r="O200" s="33" t="s">
        <v>49</v>
      </c>
      <c r="P200" s="33" t="s">
        <v>724</v>
      </c>
      <c r="Q200" s="32" t="s">
        <v>725</v>
      </c>
      <c r="R200" s="37" t="s">
        <v>58</v>
      </c>
      <c r="S200" s="33" t="s">
        <v>43</v>
      </c>
      <c r="T200" s="33" t="s">
        <v>508</v>
      </c>
    </row>
    <row r="201" spans="2:20" x14ac:dyDescent="0.25">
      <c r="B201" s="3">
        <v>159.1</v>
      </c>
      <c r="C201" s="3" t="s">
        <v>21</v>
      </c>
      <c r="D201" s="4" t="s">
        <v>22</v>
      </c>
      <c r="E201" s="4">
        <v>3</v>
      </c>
      <c r="F201" s="3" t="s">
        <v>694</v>
      </c>
      <c r="G201" s="6" t="s">
        <v>24</v>
      </c>
      <c r="H201" s="14" t="s">
        <v>726</v>
      </c>
      <c r="I201" s="46">
        <f>250000-200000</f>
        <v>50000</v>
      </c>
      <c r="J201" s="14" t="s">
        <v>727</v>
      </c>
      <c r="K201" s="4" t="s">
        <v>132</v>
      </c>
      <c r="L201" s="4" t="s">
        <v>40</v>
      </c>
      <c r="M201" s="4" t="s">
        <v>30</v>
      </c>
      <c r="N201" s="4" t="s">
        <v>29</v>
      </c>
      <c r="O201" s="4" t="s">
        <v>95</v>
      </c>
      <c r="P201" s="4" t="s">
        <v>728</v>
      </c>
      <c r="Q201" s="3"/>
      <c r="R201" s="11">
        <v>45323</v>
      </c>
      <c r="S201" s="4" t="s">
        <v>34</v>
      </c>
      <c r="T201" s="4" t="s">
        <v>138</v>
      </c>
    </row>
    <row r="202" spans="2:20" x14ac:dyDescent="0.25">
      <c r="B202" s="7">
        <v>159.19999999999999</v>
      </c>
      <c r="C202" s="7" t="s">
        <v>21</v>
      </c>
      <c r="D202" s="8" t="s">
        <v>22</v>
      </c>
      <c r="E202" s="8">
        <v>3</v>
      </c>
      <c r="F202" s="7"/>
      <c r="G202" s="10" t="s">
        <v>24</v>
      </c>
      <c r="H202" s="13" t="s">
        <v>729</v>
      </c>
      <c r="I202" s="45">
        <f>200000+175000+9000</f>
        <v>384000</v>
      </c>
      <c r="J202" s="13" t="s">
        <v>727</v>
      </c>
      <c r="K202" s="8" t="s">
        <v>132</v>
      </c>
      <c r="L202" s="8" t="s">
        <v>40</v>
      </c>
      <c r="M202" s="8" t="s">
        <v>30</v>
      </c>
      <c r="N202" s="8" t="s">
        <v>29</v>
      </c>
      <c r="O202" s="8" t="s">
        <v>95</v>
      </c>
      <c r="P202" s="8" t="s">
        <v>730</v>
      </c>
      <c r="Q202" s="7"/>
      <c r="R202" s="12">
        <v>45474</v>
      </c>
      <c r="S202" s="8" t="s">
        <v>34</v>
      </c>
      <c r="T202" s="7" t="s">
        <v>138</v>
      </c>
    </row>
    <row r="203" spans="2:20" x14ac:dyDescent="0.25">
      <c r="B203" s="32">
        <v>160</v>
      </c>
      <c r="C203" s="32" t="s">
        <v>21</v>
      </c>
      <c r="D203" s="33" t="s">
        <v>344</v>
      </c>
      <c r="E203" s="33">
        <v>4</v>
      </c>
      <c r="F203" s="32"/>
      <c r="G203" s="34" t="s">
        <v>346</v>
      </c>
      <c r="H203" s="35" t="s">
        <v>731</v>
      </c>
      <c r="I203" s="36">
        <v>42200</v>
      </c>
      <c r="J203" s="35" t="s">
        <v>732</v>
      </c>
      <c r="K203" s="33" t="s">
        <v>58</v>
      </c>
      <c r="L203" s="33" t="s">
        <v>28</v>
      </c>
      <c r="M203" s="33" t="s">
        <v>30</v>
      </c>
      <c r="N203" s="33" t="s">
        <v>29</v>
      </c>
      <c r="O203" s="33" t="s">
        <v>159</v>
      </c>
      <c r="P203" s="33" t="s">
        <v>733</v>
      </c>
      <c r="Q203" s="32" t="s">
        <v>734</v>
      </c>
      <c r="R203" s="37">
        <v>45311</v>
      </c>
      <c r="S203" s="33" t="s">
        <v>34</v>
      </c>
      <c r="T203" s="33" t="s">
        <v>942</v>
      </c>
    </row>
    <row r="204" spans="2:20" x14ac:dyDescent="0.25">
      <c r="B204" s="3">
        <v>161</v>
      </c>
      <c r="C204" s="3" t="s">
        <v>21</v>
      </c>
      <c r="D204" s="4" t="s">
        <v>22</v>
      </c>
      <c r="E204" s="4">
        <v>3</v>
      </c>
      <c r="F204" s="3" t="s">
        <v>116</v>
      </c>
      <c r="G204" s="6" t="s">
        <v>24</v>
      </c>
      <c r="H204" s="14" t="s">
        <v>735</v>
      </c>
      <c r="I204" s="46">
        <f>23057.58+5526.804+7911.65+13408.766</f>
        <v>49904.800000000003</v>
      </c>
      <c r="J204" s="14" t="s">
        <v>700</v>
      </c>
      <c r="K204" s="4" t="s">
        <v>113</v>
      </c>
      <c r="L204" s="4" t="s">
        <v>40</v>
      </c>
      <c r="M204" s="4" t="s">
        <v>30</v>
      </c>
      <c r="N204" s="4" t="s">
        <v>29</v>
      </c>
      <c r="O204" s="4" t="s">
        <v>159</v>
      </c>
      <c r="P204" s="4" t="s">
        <v>736</v>
      </c>
      <c r="Q204" s="3" t="s">
        <v>737</v>
      </c>
      <c r="R204" s="11">
        <v>45382</v>
      </c>
      <c r="S204" s="4" t="s">
        <v>34</v>
      </c>
      <c r="T204" s="4" t="s">
        <v>950</v>
      </c>
    </row>
    <row r="205" spans="2:20" x14ac:dyDescent="0.25">
      <c r="B205" s="7">
        <v>162</v>
      </c>
      <c r="C205" s="7" t="s">
        <v>21</v>
      </c>
      <c r="D205" s="8" t="s">
        <v>22</v>
      </c>
      <c r="E205" s="8">
        <v>3</v>
      </c>
      <c r="F205" s="7" t="s">
        <v>738</v>
      </c>
      <c r="G205" s="10" t="s">
        <v>24</v>
      </c>
      <c r="H205" s="13" t="s">
        <v>739</v>
      </c>
      <c r="I205" s="45">
        <v>2515</v>
      </c>
      <c r="J205" s="13"/>
      <c r="K205" s="8" t="s">
        <v>245</v>
      </c>
      <c r="L205" s="8" t="s">
        <v>40</v>
      </c>
      <c r="M205" s="8" t="s">
        <v>30</v>
      </c>
      <c r="N205" s="8" t="s">
        <v>29</v>
      </c>
      <c r="O205" s="8" t="s">
        <v>49</v>
      </c>
      <c r="P205" s="8" t="s">
        <v>740</v>
      </c>
      <c r="Q205" s="7"/>
      <c r="R205" s="12"/>
      <c r="S205" s="8" t="s">
        <v>34</v>
      </c>
      <c r="T205" s="7" t="s">
        <v>951</v>
      </c>
    </row>
    <row r="206" spans="2:20" x14ac:dyDescent="0.25">
      <c r="B206" s="38">
        <v>163</v>
      </c>
      <c r="C206" s="38" t="s">
        <v>21</v>
      </c>
      <c r="D206" s="39" t="s">
        <v>344</v>
      </c>
      <c r="E206" s="39">
        <v>4</v>
      </c>
      <c r="F206" s="38"/>
      <c r="G206" s="40" t="s">
        <v>346</v>
      </c>
      <c r="H206" s="41" t="s">
        <v>741</v>
      </c>
      <c r="I206" s="100">
        <f>353956.75+54193.25</f>
        <v>408150</v>
      </c>
      <c r="J206" s="41" t="s">
        <v>742</v>
      </c>
      <c r="K206" s="39" t="s">
        <v>58</v>
      </c>
      <c r="L206" s="39" t="s">
        <v>28</v>
      </c>
      <c r="M206" s="39" t="s">
        <v>30</v>
      </c>
      <c r="N206" s="39" t="s">
        <v>29</v>
      </c>
      <c r="O206" s="39" t="s">
        <v>159</v>
      </c>
      <c r="P206" s="39" t="s">
        <v>743</v>
      </c>
      <c r="Q206" s="39"/>
      <c r="R206" s="43">
        <v>45463</v>
      </c>
      <c r="S206" s="39" t="s">
        <v>34</v>
      </c>
      <c r="T206" s="39" t="s">
        <v>952</v>
      </c>
    </row>
    <row r="207" spans="2:20" x14ac:dyDescent="0.25">
      <c r="B207" s="7">
        <v>164</v>
      </c>
      <c r="C207" s="7" t="s">
        <v>21</v>
      </c>
      <c r="D207" s="8" t="s">
        <v>550</v>
      </c>
      <c r="E207" s="8">
        <v>3</v>
      </c>
      <c r="F207" s="7" t="s">
        <v>237</v>
      </c>
      <c r="G207" s="10" t="s">
        <v>551</v>
      </c>
      <c r="H207" s="13" t="s">
        <v>744</v>
      </c>
      <c r="I207" s="45">
        <v>30000</v>
      </c>
      <c r="J207" s="13" t="s">
        <v>745</v>
      </c>
      <c r="K207" s="8" t="s">
        <v>58</v>
      </c>
      <c r="L207" s="8" t="s">
        <v>553</v>
      </c>
      <c r="M207" s="8" t="s">
        <v>30</v>
      </c>
      <c r="N207" s="8" t="s">
        <v>29</v>
      </c>
      <c r="O207" s="8" t="s">
        <v>159</v>
      </c>
      <c r="P207" s="8" t="s">
        <v>746</v>
      </c>
      <c r="Q207" s="7"/>
      <c r="R207" s="12">
        <v>45474</v>
      </c>
      <c r="S207" s="8" t="s">
        <v>69</v>
      </c>
      <c r="T207" s="7" t="s">
        <v>555</v>
      </c>
    </row>
    <row r="208" spans="2:20" x14ac:dyDescent="0.25">
      <c r="B208" s="3">
        <v>165</v>
      </c>
      <c r="C208" s="3" t="s">
        <v>21</v>
      </c>
      <c r="D208" s="4" t="s">
        <v>550</v>
      </c>
      <c r="E208" s="4">
        <v>3</v>
      </c>
      <c r="F208" s="3" t="s">
        <v>562</v>
      </c>
      <c r="G208" s="6" t="s">
        <v>551</v>
      </c>
      <c r="H208" s="14" t="s">
        <v>747</v>
      </c>
      <c r="I208" s="46">
        <v>251801.56</v>
      </c>
      <c r="J208" s="14" t="s">
        <v>564</v>
      </c>
      <c r="K208" s="4" t="s">
        <v>58</v>
      </c>
      <c r="L208" s="4" t="s">
        <v>553</v>
      </c>
      <c r="M208" s="4" t="s">
        <v>29</v>
      </c>
      <c r="N208" s="4" t="s">
        <v>29</v>
      </c>
      <c r="O208" s="4" t="s">
        <v>159</v>
      </c>
      <c r="P208" s="4" t="s">
        <v>748</v>
      </c>
      <c r="Q208" s="3"/>
      <c r="R208" s="11" t="s">
        <v>58</v>
      </c>
      <c r="S208" s="4" t="s">
        <v>43</v>
      </c>
      <c r="T208" s="4" t="s">
        <v>567</v>
      </c>
    </row>
    <row r="209" spans="2:20" x14ac:dyDescent="0.25">
      <c r="B209" s="7">
        <v>166</v>
      </c>
      <c r="C209" s="7" t="s">
        <v>21</v>
      </c>
      <c r="D209" s="8" t="s">
        <v>22</v>
      </c>
      <c r="E209" s="8">
        <v>4</v>
      </c>
      <c r="F209" s="7" t="s">
        <v>749</v>
      </c>
      <c r="G209" s="10" t="s">
        <v>24</v>
      </c>
      <c r="H209" s="13" t="s">
        <v>750</v>
      </c>
      <c r="I209" s="45">
        <v>17556.86</v>
      </c>
      <c r="J209" s="13" t="s">
        <v>751</v>
      </c>
      <c r="K209" s="8" t="s">
        <v>113</v>
      </c>
      <c r="L209" s="8" t="s">
        <v>40</v>
      </c>
      <c r="M209" s="8" t="s">
        <v>30</v>
      </c>
      <c r="N209" s="8" t="s">
        <v>29</v>
      </c>
      <c r="O209" s="8" t="s">
        <v>159</v>
      </c>
      <c r="P209" s="8" t="s">
        <v>752</v>
      </c>
      <c r="Q209" s="7" t="s">
        <v>753</v>
      </c>
      <c r="R209" s="12">
        <v>45566</v>
      </c>
      <c r="S209" s="8" t="s">
        <v>34</v>
      </c>
      <c r="T209" s="7" t="s">
        <v>754</v>
      </c>
    </row>
    <row r="210" spans="2:20" x14ac:dyDescent="0.25">
      <c r="B210" s="3">
        <v>167</v>
      </c>
      <c r="C210" s="3" t="s">
        <v>21</v>
      </c>
      <c r="D210" s="4" t="s">
        <v>22</v>
      </c>
      <c r="E210" s="4">
        <v>4</v>
      </c>
      <c r="F210" s="3"/>
      <c r="G210" s="6" t="s">
        <v>24</v>
      </c>
      <c r="H210" s="14" t="s">
        <v>755</v>
      </c>
      <c r="I210" s="101">
        <f>30000+12094+24906</f>
        <v>67000</v>
      </c>
      <c r="J210" s="14"/>
      <c r="K210" s="4" t="s">
        <v>192</v>
      </c>
      <c r="L210" s="4" t="s">
        <v>40</v>
      </c>
      <c r="M210" s="4" t="s">
        <v>30</v>
      </c>
      <c r="N210" s="4" t="s">
        <v>29</v>
      </c>
      <c r="O210" s="4" t="s">
        <v>95</v>
      </c>
      <c r="P210" s="4" t="s">
        <v>756</v>
      </c>
      <c r="Q210" s="3"/>
      <c r="R210" s="11">
        <v>45657</v>
      </c>
      <c r="S210" s="4" t="s">
        <v>34</v>
      </c>
      <c r="T210" s="4" t="s">
        <v>955</v>
      </c>
    </row>
    <row r="211" spans="2:20" x14ac:dyDescent="0.25">
      <c r="B211" s="7">
        <v>168</v>
      </c>
      <c r="C211" s="7" t="s">
        <v>21</v>
      </c>
      <c r="D211" s="8" t="s">
        <v>22</v>
      </c>
      <c r="E211" s="8">
        <v>3</v>
      </c>
      <c r="F211" s="7"/>
      <c r="G211" s="10" t="s">
        <v>24</v>
      </c>
      <c r="H211" s="13" t="s">
        <v>757</v>
      </c>
      <c r="I211" s="45">
        <v>5000</v>
      </c>
      <c r="J211" s="13" t="s">
        <v>758</v>
      </c>
      <c r="K211" s="8" t="s">
        <v>132</v>
      </c>
      <c r="L211" s="8" t="s">
        <v>40</v>
      </c>
      <c r="M211" s="8" t="s">
        <v>30</v>
      </c>
      <c r="N211" s="8" t="s">
        <v>29</v>
      </c>
      <c r="O211" s="8" t="s">
        <v>159</v>
      </c>
      <c r="P211" s="8" t="s">
        <v>759</v>
      </c>
      <c r="Q211" s="102" t="s">
        <v>921</v>
      </c>
      <c r="R211" s="12">
        <v>45383</v>
      </c>
      <c r="S211" s="8" t="s">
        <v>34</v>
      </c>
      <c r="T211" s="7" t="s">
        <v>760</v>
      </c>
    </row>
    <row r="212" spans="2:20" x14ac:dyDescent="0.25">
      <c r="B212" s="3">
        <v>169</v>
      </c>
      <c r="C212" s="3" t="s">
        <v>21</v>
      </c>
      <c r="D212" s="4" t="s">
        <v>22</v>
      </c>
      <c r="E212" s="4">
        <v>3</v>
      </c>
      <c r="F212" s="3" t="s">
        <v>562</v>
      </c>
      <c r="G212" s="6" t="s">
        <v>24</v>
      </c>
      <c r="H212" s="14" t="s">
        <v>761</v>
      </c>
      <c r="I212" s="46">
        <v>3210</v>
      </c>
      <c r="J212" s="14" t="s">
        <v>762</v>
      </c>
      <c r="K212" s="4" t="s">
        <v>132</v>
      </c>
      <c r="L212" s="4" t="s">
        <v>40</v>
      </c>
      <c r="M212" s="4" t="s">
        <v>30</v>
      </c>
      <c r="N212" s="4" t="s">
        <v>29</v>
      </c>
      <c r="O212" s="4" t="s">
        <v>159</v>
      </c>
      <c r="P212" s="4" t="s">
        <v>763</v>
      </c>
      <c r="Q212" s="102" t="s">
        <v>913</v>
      </c>
      <c r="R212" s="11">
        <v>45432</v>
      </c>
      <c r="S212" s="4" t="s">
        <v>34</v>
      </c>
      <c r="T212" s="4" t="s">
        <v>764</v>
      </c>
    </row>
    <row r="213" spans="2:20" x14ac:dyDescent="0.25">
      <c r="B213" s="32">
        <v>170</v>
      </c>
      <c r="C213" s="32" t="s">
        <v>21</v>
      </c>
      <c r="D213" s="33" t="s">
        <v>344</v>
      </c>
      <c r="E213" s="33">
        <v>3</v>
      </c>
      <c r="F213" s="32"/>
      <c r="G213" s="34" t="s">
        <v>346</v>
      </c>
      <c r="H213" s="35" t="s">
        <v>765</v>
      </c>
      <c r="I213" s="100">
        <f>25000+14645.54</f>
        <v>39645.54</v>
      </c>
      <c r="J213" s="35" t="s">
        <v>766</v>
      </c>
      <c r="K213" s="33" t="s">
        <v>58</v>
      </c>
      <c r="L213" s="33" t="s">
        <v>28</v>
      </c>
      <c r="M213" s="33" t="s">
        <v>30</v>
      </c>
      <c r="N213" s="33" t="s">
        <v>29</v>
      </c>
      <c r="O213" s="33" t="s">
        <v>159</v>
      </c>
      <c r="P213" s="33" t="s">
        <v>767</v>
      </c>
      <c r="Q213" s="32" t="s">
        <v>768</v>
      </c>
      <c r="R213" s="37">
        <v>45585</v>
      </c>
      <c r="S213" s="33" t="s">
        <v>34</v>
      </c>
      <c r="T213" s="97" t="s">
        <v>769</v>
      </c>
    </row>
    <row r="214" spans="2:20" x14ac:dyDescent="0.25">
      <c r="B214" s="38">
        <v>171</v>
      </c>
      <c r="C214" s="38" t="s">
        <v>21</v>
      </c>
      <c r="D214" s="39" t="s">
        <v>344</v>
      </c>
      <c r="E214" s="39">
        <v>4</v>
      </c>
      <c r="F214" s="38"/>
      <c r="G214" s="40" t="s">
        <v>346</v>
      </c>
      <c r="H214" s="41" t="s">
        <v>770</v>
      </c>
      <c r="I214" s="42">
        <v>5800000</v>
      </c>
      <c r="J214" s="41" t="s">
        <v>771</v>
      </c>
      <c r="K214" s="39" t="s">
        <v>58</v>
      </c>
      <c r="L214" s="39" t="s">
        <v>28</v>
      </c>
      <c r="M214" s="39" t="s">
        <v>30</v>
      </c>
      <c r="N214" s="39" t="s">
        <v>29</v>
      </c>
      <c r="O214" s="39" t="s">
        <v>95</v>
      </c>
      <c r="P214" s="39" t="s">
        <v>772</v>
      </c>
      <c r="Q214" s="39" t="s">
        <v>768</v>
      </c>
      <c r="R214" s="43">
        <v>45524</v>
      </c>
      <c r="S214" s="39" t="s">
        <v>34</v>
      </c>
      <c r="T214" s="39"/>
    </row>
    <row r="215" spans="2:20" x14ac:dyDescent="0.25">
      <c r="B215" s="32">
        <v>172</v>
      </c>
      <c r="C215" s="32" t="s">
        <v>21</v>
      </c>
      <c r="D215" s="33" t="s">
        <v>344</v>
      </c>
      <c r="E215" s="33">
        <v>4</v>
      </c>
      <c r="F215" s="32"/>
      <c r="G215" s="34" t="s">
        <v>346</v>
      </c>
      <c r="H215" s="35" t="s">
        <v>773</v>
      </c>
      <c r="I215" s="36">
        <v>2400</v>
      </c>
      <c r="J215" s="35" t="s">
        <v>774</v>
      </c>
      <c r="K215" s="33" t="s">
        <v>58</v>
      </c>
      <c r="L215" s="33" t="s">
        <v>28</v>
      </c>
      <c r="M215" s="33" t="s">
        <v>30</v>
      </c>
      <c r="N215" s="33" t="s">
        <v>29</v>
      </c>
      <c r="O215" s="33" t="s">
        <v>159</v>
      </c>
      <c r="P215" s="33" t="s">
        <v>775</v>
      </c>
      <c r="Q215" s="32" t="s">
        <v>768</v>
      </c>
      <c r="R215" s="37">
        <v>45463</v>
      </c>
      <c r="S215" s="33" t="s">
        <v>34</v>
      </c>
      <c r="T215" s="33"/>
    </row>
    <row r="216" spans="2:20" x14ac:dyDescent="0.25">
      <c r="B216" s="3">
        <v>173</v>
      </c>
      <c r="C216" s="3" t="s">
        <v>21</v>
      </c>
      <c r="D216" s="4" t="s">
        <v>22</v>
      </c>
      <c r="E216" s="4">
        <v>4</v>
      </c>
      <c r="F216" s="3"/>
      <c r="G216" s="6" t="s">
        <v>24</v>
      </c>
      <c r="H216" s="14" t="s">
        <v>776</v>
      </c>
      <c r="I216" s="46">
        <v>5000</v>
      </c>
      <c r="J216" s="14" t="s">
        <v>777</v>
      </c>
      <c r="K216" s="4" t="s">
        <v>80</v>
      </c>
      <c r="L216" s="4" t="s">
        <v>40</v>
      </c>
      <c r="M216" s="4" t="s">
        <v>30</v>
      </c>
      <c r="N216" s="4" t="s">
        <v>29</v>
      </c>
      <c r="O216" s="4" t="s">
        <v>159</v>
      </c>
      <c r="P216" s="4" t="s">
        <v>778</v>
      </c>
      <c r="Q216" s="3"/>
      <c r="R216" s="11">
        <v>45446</v>
      </c>
      <c r="S216" s="4" t="s">
        <v>34</v>
      </c>
      <c r="T216" s="4" t="s">
        <v>956</v>
      </c>
    </row>
    <row r="217" spans="2:20" x14ac:dyDescent="0.25">
      <c r="B217" s="7">
        <v>174</v>
      </c>
      <c r="C217" s="7" t="s">
        <v>21</v>
      </c>
      <c r="D217" s="8" t="s">
        <v>22</v>
      </c>
      <c r="E217" s="8">
        <v>4</v>
      </c>
      <c r="F217" s="7"/>
      <c r="G217" s="10" t="s">
        <v>24</v>
      </c>
      <c r="H217" s="13" t="s">
        <v>779</v>
      </c>
      <c r="I217" s="101">
        <v>2700000</v>
      </c>
      <c r="J217" s="13" t="s">
        <v>780</v>
      </c>
      <c r="K217" s="8" t="s">
        <v>80</v>
      </c>
      <c r="L217" s="8" t="s">
        <v>40</v>
      </c>
      <c r="M217" s="8" t="s">
        <v>30</v>
      </c>
      <c r="N217" s="8" t="s">
        <v>29</v>
      </c>
      <c r="O217" s="8" t="s">
        <v>95</v>
      </c>
      <c r="P217" s="8" t="s">
        <v>781</v>
      </c>
      <c r="Q217" s="7"/>
      <c r="R217" s="12">
        <v>45505</v>
      </c>
      <c r="S217" s="8" t="s">
        <v>34</v>
      </c>
      <c r="T217" s="7" t="s">
        <v>957</v>
      </c>
    </row>
    <row r="218" spans="2:20" x14ac:dyDescent="0.25">
      <c r="B218" s="3">
        <v>175</v>
      </c>
      <c r="C218" s="3" t="s">
        <v>21</v>
      </c>
      <c r="D218" s="4" t="s">
        <v>22</v>
      </c>
      <c r="E218" s="4">
        <v>3</v>
      </c>
      <c r="F218" s="3"/>
      <c r="G218" s="6" t="s">
        <v>24</v>
      </c>
      <c r="H218" s="14" t="s">
        <v>782</v>
      </c>
      <c r="I218" s="46">
        <v>46656.4</v>
      </c>
      <c r="J218" s="14" t="s">
        <v>783</v>
      </c>
      <c r="K218" s="4" t="s">
        <v>113</v>
      </c>
      <c r="L218" s="4" t="s">
        <v>40</v>
      </c>
      <c r="M218" s="4" t="s">
        <v>30</v>
      </c>
      <c r="N218" s="4" t="s">
        <v>29</v>
      </c>
      <c r="O218" s="4" t="s">
        <v>95</v>
      </c>
      <c r="P218" s="4" t="s">
        <v>784</v>
      </c>
      <c r="Q218" s="3"/>
      <c r="R218" s="11">
        <v>45505</v>
      </c>
      <c r="S218" s="4" t="s">
        <v>34</v>
      </c>
      <c r="T218" s="4" t="s">
        <v>785</v>
      </c>
    </row>
    <row r="219" spans="2:20" x14ac:dyDescent="0.25">
      <c r="B219" s="32">
        <v>176</v>
      </c>
      <c r="C219" s="32" t="s">
        <v>21</v>
      </c>
      <c r="D219" s="33" t="s">
        <v>344</v>
      </c>
      <c r="E219" s="33">
        <v>4</v>
      </c>
      <c r="F219" s="32"/>
      <c r="G219" s="34" t="s">
        <v>346</v>
      </c>
      <c r="H219" s="35" t="s">
        <v>786</v>
      </c>
      <c r="I219" s="36">
        <f>3124764.53+0.47</f>
        <v>3124765</v>
      </c>
      <c r="J219" s="35" t="s">
        <v>787</v>
      </c>
      <c r="K219" s="33" t="s">
        <v>58</v>
      </c>
      <c r="L219" s="33" t="s">
        <v>28</v>
      </c>
      <c r="M219" s="33" t="s">
        <v>30</v>
      </c>
      <c r="N219" s="33" t="s">
        <v>29</v>
      </c>
      <c r="O219" s="33" t="s">
        <v>95</v>
      </c>
      <c r="P219" s="33" t="s">
        <v>788</v>
      </c>
      <c r="Q219" s="32" t="s">
        <v>768</v>
      </c>
      <c r="R219" s="37">
        <v>45493</v>
      </c>
      <c r="S219" s="33" t="s">
        <v>34</v>
      </c>
      <c r="T219" s="33" t="s">
        <v>942</v>
      </c>
    </row>
    <row r="220" spans="2:20" x14ac:dyDescent="0.25">
      <c r="B220" s="38">
        <v>177</v>
      </c>
      <c r="C220" s="38" t="s">
        <v>21</v>
      </c>
      <c r="D220" s="39" t="s">
        <v>344</v>
      </c>
      <c r="E220" s="39">
        <v>4</v>
      </c>
      <c r="F220" s="38"/>
      <c r="G220" s="40" t="s">
        <v>346</v>
      </c>
      <c r="H220" s="41" t="s">
        <v>789</v>
      </c>
      <c r="I220" s="42">
        <f>2500000</f>
        <v>2500000</v>
      </c>
      <c r="J220" s="41" t="s">
        <v>790</v>
      </c>
      <c r="K220" s="39" t="s">
        <v>58</v>
      </c>
      <c r="L220" s="39" t="s">
        <v>28</v>
      </c>
      <c r="M220" s="39" t="s">
        <v>30</v>
      </c>
      <c r="N220" s="39" t="s">
        <v>29</v>
      </c>
      <c r="O220" s="39" t="s">
        <v>95</v>
      </c>
      <c r="P220" s="39" t="s">
        <v>791</v>
      </c>
      <c r="Q220" s="39" t="s">
        <v>768</v>
      </c>
      <c r="R220" s="43">
        <v>45493</v>
      </c>
      <c r="S220" s="39" t="s">
        <v>34</v>
      </c>
      <c r="T220" s="39"/>
    </row>
    <row r="221" spans="2:20" x14ac:dyDescent="0.25">
      <c r="B221" s="32">
        <v>178</v>
      </c>
      <c r="C221" s="32" t="s">
        <v>21</v>
      </c>
      <c r="D221" s="33" t="s">
        <v>344</v>
      </c>
      <c r="E221" s="33">
        <v>3</v>
      </c>
      <c r="F221" s="32"/>
      <c r="G221" s="34" t="s">
        <v>346</v>
      </c>
      <c r="H221" s="35" t="s">
        <v>792</v>
      </c>
      <c r="I221" s="36">
        <f>319770/12*2</f>
        <v>53295</v>
      </c>
      <c r="J221" s="35" t="s">
        <v>793</v>
      </c>
      <c r="K221" s="33" t="s">
        <v>58</v>
      </c>
      <c r="L221" s="33" t="s">
        <v>28</v>
      </c>
      <c r="M221" s="33" t="s">
        <v>30</v>
      </c>
      <c r="N221" s="33" t="s">
        <v>29</v>
      </c>
      <c r="O221" s="33" t="s">
        <v>95</v>
      </c>
      <c r="P221" s="33" t="s">
        <v>794</v>
      </c>
      <c r="Q221" s="32" t="s">
        <v>768</v>
      </c>
      <c r="R221" s="37">
        <v>45493</v>
      </c>
      <c r="S221" s="33" t="s">
        <v>34</v>
      </c>
      <c r="T221" s="97" t="s">
        <v>795</v>
      </c>
    </row>
    <row r="222" spans="2:20" ht="15.75" customHeight="1" x14ac:dyDescent="0.25">
      <c r="B222" s="3">
        <v>179</v>
      </c>
      <c r="C222" s="3" t="s">
        <v>21</v>
      </c>
      <c r="D222" s="4" t="s">
        <v>22</v>
      </c>
      <c r="E222" s="4">
        <v>3</v>
      </c>
      <c r="F222" s="3" t="s">
        <v>77</v>
      </c>
      <c r="G222" s="6" t="s">
        <v>24</v>
      </c>
      <c r="H222" s="14" t="s">
        <v>796</v>
      </c>
      <c r="I222" s="46">
        <f>80636.36</f>
        <v>80636.36</v>
      </c>
      <c r="J222" s="14" t="s">
        <v>329</v>
      </c>
      <c r="K222" s="4" t="s">
        <v>323</v>
      </c>
      <c r="L222" s="4" t="s">
        <v>324</v>
      </c>
      <c r="M222" s="4" t="s">
        <v>29</v>
      </c>
      <c r="N222" s="4" t="s">
        <v>30</v>
      </c>
      <c r="O222" s="4" t="s">
        <v>58</v>
      </c>
      <c r="P222" s="4" t="s">
        <v>797</v>
      </c>
      <c r="Q222" s="3"/>
      <c r="R222" s="11" t="s">
        <v>58</v>
      </c>
      <c r="S222" s="4" t="s">
        <v>43</v>
      </c>
      <c r="T222" s="4" t="s">
        <v>167</v>
      </c>
    </row>
    <row r="223" spans="2:20" x14ac:dyDescent="0.25">
      <c r="B223" s="102">
        <v>180</v>
      </c>
      <c r="C223" s="7" t="s">
        <v>21</v>
      </c>
      <c r="D223" s="8" t="s">
        <v>22</v>
      </c>
      <c r="E223" s="8">
        <v>3</v>
      </c>
      <c r="F223" s="7"/>
      <c r="G223" s="10" t="s">
        <v>24</v>
      </c>
      <c r="H223" s="13" t="s">
        <v>893</v>
      </c>
      <c r="I223" s="101">
        <v>15162.53</v>
      </c>
      <c r="J223" s="13" t="s">
        <v>751</v>
      </c>
      <c r="K223" s="8" t="s">
        <v>113</v>
      </c>
      <c r="L223" s="8" t="s">
        <v>40</v>
      </c>
      <c r="M223" s="8" t="s">
        <v>30</v>
      </c>
      <c r="N223" s="8" t="s">
        <v>29</v>
      </c>
      <c r="O223" s="8" t="s">
        <v>95</v>
      </c>
      <c r="P223" s="8" t="s">
        <v>894</v>
      </c>
      <c r="Q223" s="7"/>
      <c r="R223" s="12">
        <v>45536</v>
      </c>
      <c r="S223" s="8" t="s">
        <v>34</v>
      </c>
      <c r="T223" s="7" t="s">
        <v>754</v>
      </c>
    </row>
    <row r="224" spans="2:20" x14ac:dyDescent="0.25">
      <c r="B224" s="102"/>
      <c r="C224" s="3"/>
      <c r="D224" s="4"/>
      <c r="E224" s="4"/>
      <c r="F224" s="3"/>
      <c r="G224" s="6"/>
      <c r="H224" s="111" t="s">
        <v>76</v>
      </c>
      <c r="I224" s="101"/>
      <c r="J224" s="14"/>
      <c r="K224" s="4"/>
      <c r="L224" s="4"/>
      <c r="M224" s="4"/>
      <c r="N224" s="4"/>
      <c r="O224" s="4"/>
      <c r="P224" s="4"/>
      <c r="Q224" s="3"/>
      <c r="R224" s="11"/>
      <c r="S224" s="4"/>
      <c r="T224" s="4"/>
    </row>
    <row r="225" spans="1:16384" customFormat="1" x14ac:dyDescent="0.25">
      <c r="A225" s="15"/>
      <c r="B225" s="102">
        <v>182</v>
      </c>
      <c r="C225" s="105" t="s">
        <v>21</v>
      </c>
      <c r="D225" s="106" t="s">
        <v>344</v>
      </c>
      <c r="E225" s="105">
        <v>4</v>
      </c>
      <c r="F225" s="105"/>
      <c r="G225" s="107" t="s">
        <v>346</v>
      </c>
      <c r="H225" s="108" t="s">
        <v>896</v>
      </c>
      <c r="I225" s="104">
        <v>20000</v>
      </c>
      <c r="J225" s="109" t="s">
        <v>897</v>
      </c>
      <c r="K225" s="106" t="s">
        <v>58</v>
      </c>
      <c r="L225" s="106" t="s">
        <v>349</v>
      </c>
      <c r="M225" s="106" t="s">
        <v>30</v>
      </c>
      <c r="N225" s="106" t="s">
        <v>29</v>
      </c>
      <c r="O225" s="106" t="s">
        <v>159</v>
      </c>
      <c r="P225" s="106" t="s">
        <v>895</v>
      </c>
      <c r="Q225" s="106" t="s">
        <v>768</v>
      </c>
      <c r="R225" s="110">
        <v>45463</v>
      </c>
      <c r="S225" s="106" t="s">
        <v>34</v>
      </c>
      <c r="T225" s="106" t="s">
        <v>961</v>
      </c>
      <c r="U225" s="15"/>
    </row>
    <row r="226" spans="1:16384" customFormat="1" ht="15.75" customHeight="1" x14ac:dyDescent="0.25">
      <c r="A226" s="15"/>
      <c r="B226" s="102">
        <v>183</v>
      </c>
      <c r="C226" s="3" t="s">
        <v>21</v>
      </c>
      <c r="D226" s="4" t="s">
        <v>22</v>
      </c>
      <c r="E226" s="4">
        <v>4</v>
      </c>
      <c r="F226" s="3"/>
      <c r="G226" s="6" t="s">
        <v>24</v>
      </c>
      <c r="H226" s="14" t="s">
        <v>909</v>
      </c>
      <c r="I226" s="101">
        <v>731423.19</v>
      </c>
      <c r="J226" s="14"/>
      <c r="K226" s="4" t="s">
        <v>39</v>
      </c>
      <c r="L226" s="4" t="s">
        <v>324</v>
      </c>
      <c r="M226" s="4" t="s">
        <v>29</v>
      </c>
      <c r="N226" s="4" t="s">
        <v>30</v>
      </c>
      <c r="O226" s="4" t="s">
        <v>58</v>
      </c>
      <c r="P226" s="4" t="s">
        <v>911</v>
      </c>
      <c r="Q226" s="3"/>
      <c r="R226" s="11" t="s">
        <v>58</v>
      </c>
      <c r="S226" s="4" t="s">
        <v>43</v>
      </c>
      <c r="T226" s="4" t="s">
        <v>167</v>
      </c>
      <c r="U226" s="15"/>
    </row>
    <row r="227" spans="1:16384" customFormat="1" x14ac:dyDescent="0.25">
      <c r="A227" s="15"/>
      <c r="B227" s="102">
        <v>184</v>
      </c>
      <c r="C227" s="7" t="s">
        <v>21</v>
      </c>
      <c r="D227" s="8" t="s">
        <v>22</v>
      </c>
      <c r="E227" s="8">
        <v>3</v>
      </c>
      <c r="F227" s="7"/>
      <c r="G227" s="10" t="s">
        <v>24</v>
      </c>
      <c r="H227" s="13" t="s">
        <v>910</v>
      </c>
      <c r="I227" s="101">
        <f>550000+13850+28150</f>
        <v>592000</v>
      </c>
      <c r="J227" s="13"/>
      <c r="K227" s="8" t="s">
        <v>39</v>
      </c>
      <c r="L227" s="8" t="s">
        <v>40</v>
      </c>
      <c r="M227" s="8" t="s">
        <v>30</v>
      </c>
      <c r="N227" s="8" t="s">
        <v>29</v>
      </c>
      <c r="O227" s="8" t="s">
        <v>58</v>
      </c>
      <c r="P227" s="8" t="s">
        <v>58</v>
      </c>
      <c r="Q227" s="7"/>
      <c r="R227" s="12" t="s">
        <v>58</v>
      </c>
      <c r="S227" s="8"/>
      <c r="T227" s="7"/>
      <c r="U227" s="15"/>
    </row>
    <row r="228" spans="1:16384" customFormat="1" x14ac:dyDescent="0.25">
      <c r="A228" s="15"/>
      <c r="B228" s="102">
        <v>185</v>
      </c>
      <c r="C228" s="105" t="s">
        <v>21</v>
      </c>
      <c r="D228" s="106" t="s">
        <v>344</v>
      </c>
      <c r="E228" s="105">
        <v>3</v>
      </c>
      <c r="F228" s="105" t="s">
        <v>415</v>
      </c>
      <c r="G228" s="107" t="s">
        <v>346</v>
      </c>
      <c r="H228" s="108" t="s">
        <v>914</v>
      </c>
      <c r="I228" s="104">
        <v>374091.96</v>
      </c>
      <c r="J228" s="108" t="s">
        <v>417</v>
      </c>
      <c r="K228" s="106" t="s">
        <v>58</v>
      </c>
      <c r="L228" s="106" t="s">
        <v>349</v>
      </c>
      <c r="M228" s="106" t="s">
        <v>30</v>
      </c>
      <c r="N228" s="106" t="s">
        <v>30</v>
      </c>
      <c r="O228" s="116" t="s">
        <v>915</v>
      </c>
      <c r="P228" s="106" t="s">
        <v>916</v>
      </c>
      <c r="Q228" s="106" t="s">
        <v>768</v>
      </c>
      <c r="R228" s="115">
        <v>45748</v>
      </c>
      <c r="S228" s="106" t="s">
        <v>34</v>
      </c>
      <c r="T228" s="106" t="s">
        <v>365</v>
      </c>
      <c r="U228" s="15"/>
    </row>
    <row r="229" spans="1:16384" customFormat="1" x14ac:dyDescent="0.25">
      <c r="A229" s="15"/>
      <c r="B229" s="102">
        <v>186</v>
      </c>
      <c r="C229" s="7" t="s">
        <v>21</v>
      </c>
      <c r="D229" s="8" t="s">
        <v>22</v>
      </c>
      <c r="E229" s="8">
        <v>4</v>
      </c>
      <c r="F229" s="7"/>
      <c r="G229" s="10" t="s">
        <v>24</v>
      </c>
      <c r="H229" s="13" t="s">
        <v>918</v>
      </c>
      <c r="I229" s="101">
        <f>11000</f>
        <v>11000</v>
      </c>
      <c r="J229" s="13"/>
      <c r="K229" s="8" t="s">
        <v>192</v>
      </c>
      <c r="L229" s="8" t="s">
        <v>40</v>
      </c>
      <c r="M229" s="8" t="s">
        <v>30</v>
      </c>
      <c r="N229" s="8" t="s">
        <v>29</v>
      </c>
      <c r="O229" s="8" t="s">
        <v>159</v>
      </c>
      <c r="P229" s="8" t="s">
        <v>917</v>
      </c>
      <c r="Q229" s="7"/>
      <c r="R229" s="12">
        <v>45535</v>
      </c>
      <c r="S229" s="8" t="s">
        <v>34</v>
      </c>
      <c r="T229" s="7" t="s">
        <v>962</v>
      </c>
      <c r="U229" s="15"/>
    </row>
    <row r="230" spans="1:16384" customFormat="1" x14ac:dyDescent="0.25">
      <c r="A230" s="15"/>
      <c r="B230" s="102">
        <v>187</v>
      </c>
      <c r="C230" s="3" t="s">
        <v>21</v>
      </c>
      <c r="D230" s="4" t="s">
        <v>22</v>
      </c>
      <c r="E230" s="4">
        <v>4</v>
      </c>
      <c r="F230" s="3"/>
      <c r="G230" s="6" t="s">
        <v>24</v>
      </c>
      <c r="H230" s="14" t="s">
        <v>920</v>
      </c>
      <c r="I230" s="101">
        <v>36000</v>
      </c>
      <c r="J230" s="14"/>
      <c r="K230" s="4" t="s">
        <v>192</v>
      </c>
      <c r="L230" s="4" t="s">
        <v>40</v>
      </c>
      <c r="M230" s="4" t="s">
        <v>30</v>
      </c>
      <c r="N230" s="4" t="s">
        <v>29</v>
      </c>
      <c r="O230" s="4" t="s">
        <v>159</v>
      </c>
      <c r="P230" s="4" t="s">
        <v>919</v>
      </c>
      <c r="Q230" s="3"/>
      <c r="R230" s="11">
        <v>45535</v>
      </c>
      <c r="S230" s="4" t="s">
        <v>34</v>
      </c>
      <c r="T230" s="4" t="s">
        <v>963</v>
      </c>
      <c r="U230" s="15"/>
      <c r="V230" s="15"/>
      <c r="W230" s="3"/>
      <c r="X230" s="3"/>
      <c r="Y230" s="4"/>
      <c r="Z230" s="4"/>
      <c r="AA230" s="3"/>
      <c r="AB230" s="6"/>
      <c r="AC230" s="14"/>
      <c r="AD230" s="101"/>
      <c r="AE230" s="14"/>
      <c r="AF230" s="4"/>
      <c r="AG230" s="4"/>
      <c r="AH230" s="4"/>
      <c r="AI230" s="4"/>
      <c r="AJ230" s="4"/>
      <c r="AK230" s="4"/>
      <c r="AL230" s="3"/>
      <c r="AM230" s="11"/>
      <c r="AN230" s="4"/>
      <c r="AO230" s="4"/>
      <c r="AP230" s="15"/>
      <c r="AQ230" s="15"/>
      <c r="AR230" s="3"/>
      <c r="AS230" s="3"/>
      <c r="AT230" s="4"/>
      <c r="AU230" s="4"/>
      <c r="AV230" s="3"/>
      <c r="AW230" s="6"/>
      <c r="AX230" s="14"/>
      <c r="AY230" s="101"/>
      <c r="AZ230" s="14"/>
      <c r="BA230" s="4"/>
      <c r="BB230" s="4"/>
      <c r="BC230" s="4"/>
      <c r="BD230" s="4"/>
      <c r="BE230" s="4"/>
      <c r="BF230" s="4"/>
      <c r="BG230" s="3"/>
      <c r="BH230" s="11"/>
      <c r="BI230" s="4"/>
      <c r="BJ230" s="4"/>
      <c r="BK230" s="15"/>
      <c r="BL230" s="15"/>
      <c r="BM230" s="3"/>
      <c r="BN230" s="3"/>
      <c r="BO230" s="4"/>
      <c r="BP230" s="4"/>
      <c r="BQ230" s="3"/>
      <c r="BR230" s="6"/>
      <c r="BS230" s="14"/>
      <c r="BT230" s="101"/>
      <c r="BU230" s="14"/>
      <c r="BV230" s="4"/>
      <c r="BW230" s="4"/>
      <c r="BX230" s="4"/>
      <c r="BY230" s="4"/>
      <c r="BZ230" s="4"/>
      <c r="CA230" s="4"/>
      <c r="CB230" s="3"/>
      <c r="CC230" s="11"/>
      <c r="CD230" s="4"/>
      <c r="CE230" s="4"/>
      <c r="CF230" s="15"/>
      <c r="CG230" s="15"/>
      <c r="CH230" s="3"/>
      <c r="CI230" s="3"/>
      <c r="CJ230" s="4"/>
      <c r="CK230" s="4"/>
      <c r="CL230" s="3"/>
      <c r="CM230" s="6"/>
      <c r="CN230" s="14"/>
      <c r="CO230" s="101"/>
      <c r="CP230" s="14"/>
      <c r="CQ230" s="4"/>
      <c r="CR230" s="4"/>
      <c r="CS230" s="4"/>
      <c r="CT230" s="4"/>
      <c r="CU230" s="4"/>
      <c r="CV230" s="4"/>
      <c r="CW230" s="3"/>
      <c r="CX230" s="11"/>
      <c r="CY230" s="4"/>
      <c r="CZ230" s="4"/>
      <c r="DA230" s="15"/>
      <c r="DB230" s="15"/>
      <c r="DC230" s="3"/>
      <c r="DD230" s="3"/>
      <c r="DE230" s="4"/>
      <c r="DF230" s="4"/>
      <c r="DG230" s="3"/>
      <c r="DH230" s="6"/>
      <c r="DI230" s="14"/>
      <c r="DJ230" s="101"/>
      <c r="DK230" s="14"/>
      <c r="DL230" s="4"/>
      <c r="DM230" s="4"/>
      <c r="DN230" s="4"/>
      <c r="DO230" s="4"/>
      <c r="DP230" s="4"/>
      <c r="DQ230" s="4"/>
      <c r="DR230" s="3"/>
      <c r="DS230" s="11"/>
      <c r="DT230" s="4"/>
      <c r="DU230" s="4"/>
      <c r="DV230" s="15"/>
      <c r="DW230" s="15"/>
      <c r="DX230" s="3"/>
      <c r="DY230" s="3"/>
      <c r="DZ230" s="4"/>
      <c r="EA230" s="4"/>
      <c r="EB230" s="3"/>
      <c r="EC230" s="6"/>
      <c r="ED230" s="14"/>
      <c r="EE230" s="101"/>
      <c r="EF230" s="14"/>
      <c r="EG230" s="4"/>
      <c r="EH230" s="4"/>
      <c r="EI230" s="4"/>
      <c r="EJ230" s="4"/>
      <c r="EK230" s="4"/>
      <c r="EL230" s="4"/>
      <c r="EM230" s="3"/>
      <c r="EN230" s="11"/>
      <c r="EO230" s="4"/>
      <c r="EP230" s="4"/>
      <c r="EQ230" s="15"/>
      <c r="ER230" s="15"/>
      <c r="ES230" s="3"/>
      <c r="ET230" s="3"/>
      <c r="EU230" s="4"/>
      <c r="EV230" s="4"/>
      <c r="EW230" s="3"/>
      <c r="EX230" s="6"/>
      <c r="EY230" s="14"/>
      <c r="EZ230" s="101"/>
      <c r="FA230" s="14"/>
      <c r="FB230" s="4"/>
      <c r="FC230" s="4"/>
      <c r="FD230" s="4"/>
      <c r="FE230" s="4"/>
      <c r="FF230" s="4"/>
      <c r="FG230" s="4"/>
      <c r="FH230" s="3"/>
      <c r="FI230" s="11"/>
      <c r="FJ230" s="4"/>
      <c r="FK230" s="4"/>
      <c r="FL230" s="15"/>
      <c r="FM230" s="15"/>
      <c r="FN230" s="3"/>
      <c r="FO230" s="3"/>
      <c r="FP230" s="4"/>
      <c r="FQ230" s="4"/>
      <c r="FR230" s="3"/>
      <c r="FS230" s="6"/>
      <c r="FT230" s="14"/>
      <c r="FU230" s="101"/>
      <c r="FV230" s="14"/>
      <c r="FW230" s="4"/>
      <c r="FX230" s="4"/>
      <c r="FY230" s="4"/>
      <c r="FZ230" s="4"/>
      <c r="GA230" s="4"/>
      <c r="GB230" s="4"/>
      <c r="GC230" s="3"/>
      <c r="GD230" s="11"/>
      <c r="GE230" s="4"/>
      <c r="GF230" s="4"/>
      <c r="GG230" s="15"/>
      <c r="GH230" s="15"/>
      <c r="GI230" s="3"/>
      <c r="GJ230" s="3"/>
      <c r="GK230" s="4"/>
      <c r="GL230" s="4"/>
      <c r="GM230" s="3"/>
      <c r="GN230" s="6"/>
      <c r="GO230" s="14"/>
      <c r="GP230" s="101"/>
      <c r="GQ230" s="14"/>
      <c r="GR230" s="4"/>
      <c r="GS230" s="4"/>
      <c r="GT230" s="4"/>
      <c r="GU230" s="4"/>
      <c r="GV230" s="4"/>
      <c r="GW230" s="4"/>
      <c r="GX230" s="3"/>
      <c r="GY230" s="11"/>
      <c r="GZ230" s="4"/>
      <c r="HA230" s="4"/>
      <c r="HB230" s="15"/>
      <c r="HC230" s="15"/>
      <c r="HD230" s="3"/>
      <c r="HE230" s="3"/>
      <c r="HF230" s="4"/>
      <c r="HG230" s="4"/>
      <c r="HH230" s="3"/>
      <c r="HI230" s="6"/>
      <c r="HJ230" s="14"/>
      <c r="HK230" s="101"/>
      <c r="HL230" s="14"/>
      <c r="HM230" s="4"/>
      <c r="HN230" s="4"/>
      <c r="HO230" s="4"/>
      <c r="HP230" s="4"/>
      <c r="HQ230" s="4"/>
      <c r="HR230" s="4"/>
      <c r="HS230" s="3"/>
      <c r="HT230" s="11"/>
      <c r="HU230" s="4"/>
      <c r="HV230" s="4"/>
      <c r="HW230" s="15"/>
      <c r="HX230" s="15"/>
      <c r="HY230" s="3"/>
      <c r="HZ230" s="3"/>
      <c r="IA230" s="4"/>
      <c r="IB230" s="4"/>
      <c r="IC230" s="3"/>
      <c r="ID230" s="6"/>
      <c r="IE230" s="14"/>
      <c r="IF230" s="101"/>
      <c r="IG230" s="14"/>
      <c r="IH230" s="4"/>
      <c r="II230" s="4"/>
      <c r="IJ230" s="4"/>
      <c r="IK230" s="4"/>
      <c r="IL230" s="4"/>
      <c r="IM230" s="4"/>
      <c r="IN230" s="3"/>
      <c r="IO230" s="11"/>
      <c r="IP230" s="4"/>
      <c r="IQ230" s="4"/>
      <c r="IR230" s="15"/>
      <c r="IS230" s="15"/>
      <c r="IT230" s="3"/>
      <c r="IU230" s="3"/>
      <c r="IV230" s="4"/>
      <c r="IW230" s="4"/>
      <c r="IX230" s="3"/>
      <c r="IY230" s="6"/>
      <c r="IZ230" s="14"/>
      <c r="JA230" s="101"/>
      <c r="JB230" s="14"/>
      <c r="JC230" s="4"/>
      <c r="JD230" s="4"/>
      <c r="JE230" s="4"/>
      <c r="JF230" s="4"/>
      <c r="JG230" s="4"/>
      <c r="JH230" s="4"/>
      <c r="JI230" s="3"/>
      <c r="JJ230" s="11"/>
      <c r="JK230" s="4"/>
      <c r="JL230" s="4"/>
      <c r="JM230" s="15"/>
      <c r="JN230" s="15"/>
      <c r="JO230" s="3"/>
      <c r="JP230" s="3"/>
      <c r="JQ230" s="4"/>
      <c r="JR230" s="4"/>
      <c r="JS230" s="3"/>
      <c r="JT230" s="6"/>
      <c r="JU230" s="14"/>
      <c r="JV230" s="101"/>
      <c r="JW230" s="14"/>
      <c r="JX230" s="4"/>
      <c r="JY230" s="4"/>
      <c r="JZ230" s="4"/>
      <c r="KA230" s="4"/>
      <c r="KB230" s="4"/>
      <c r="KC230" s="4"/>
      <c r="KD230" s="3"/>
      <c r="KE230" s="11"/>
      <c r="KF230" s="4"/>
      <c r="KG230" s="4"/>
      <c r="KH230" s="15"/>
      <c r="KI230" s="15"/>
      <c r="KJ230" s="3"/>
      <c r="KK230" s="3"/>
      <c r="KL230" s="4"/>
      <c r="KM230" s="4"/>
      <c r="KN230" s="3"/>
      <c r="KO230" s="6"/>
      <c r="KP230" s="14"/>
      <c r="KQ230" s="101"/>
      <c r="KR230" s="14"/>
      <c r="KS230" s="4"/>
      <c r="KT230" s="4"/>
      <c r="KU230" s="4"/>
      <c r="KV230" s="4"/>
      <c r="KW230" s="4"/>
      <c r="KX230" s="4"/>
      <c r="KY230" s="3"/>
      <c r="KZ230" s="11"/>
      <c r="LA230" s="4"/>
      <c r="LB230" s="4"/>
      <c r="LC230" s="15"/>
      <c r="LD230" s="15"/>
      <c r="LE230" s="3"/>
      <c r="LF230" s="3"/>
      <c r="LG230" s="4"/>
      <c r="LH230" s="4"/>
      <c r="LI230" s="3"/>
      <c r="LJ230" s="6"/>
      <c r="LK230" s="14"/>
      <c r="LL230" s="101"/>
      <c r="LM230" s="14"/>
      <c r="LN230" s="4"/>
      <c r="LO230" s="4"/>
      <c r="LP230" s="4"/>
      <c r="LQ230" s="4"/>
      <c r="LR230" s="4"/>
      <c r="LS230" s="4"/>
      <c r="LT230" s="3"/>
      <c r="LU230" s="11"/>
      <c r="LV230" s="4"/>
      <c r="LW230" s="4"/>
      <c r="LX230" s="15"/>
      <c r="LY230" s="15"/>
      <c r="LZ230" s="3"/>
      <c r="MA230" s="3"/>
      <c r="MB230" s="4"/>
      <c r="MC230" s="4"/>
      <c r="MD230" s="3"/>
      <c r="ME230" s="6"/>
      <c r="MF230" s="14"/>
      <c r="MG230" s="101"/>
      <c r="MH230" s="14"/>
      <c r="MI230" s="4"/>
      <c r="MJ230" s="4"/>
      <c r="MK230" s="4"/>
      <c r="ML230" s="4"/>
      <c r="MM230" s="4"/>
      <c r="MN230" s="4"/>
      <c r="MO230" s="3"/>
      <c r="MP230" s="11"/>
      <c r="MQ230" s="4"/>
      <c r="MR230" s="4"/>
      <c r="MS230" s="15"/>
      <c r="MT230" s="15"/>
      <c r="MU230" s="3"/>
      <c r="MV230" s="3"/>
      <c r="MW230" s="4"/>
      <c r="MX230" s="4"/>
      <c r="MY230" s="3"/>
      <c r="MZ230" s="6"/>
      <c r="NA230" s="14"/>
      <c r="NB230" s="101"/>
      <c r="NC230" s="14"/>
      <c r="ND230" s="4"/>
      <c r="NE230" s="4"/>
      <c r="NF230" s="4"/>
      <c r="NG230" s="4"/>
      <c r="NH230" s="4"/>
      <c r="NI230" s="4"/>
      <c r="NJ230" s="3"/>
      <c r="NK230" s="11"/>
      <c r="NL230" s="4"/>
      <c r="NM230" s="4"/>
      <c r="NN230" s="15"/>
      <c r="NO230" s="15"/>
      <c r="NP230" s="3"/>
      <c r="NQ230" s="3"/>
      <c r="NR230" s="4"/>
      <c r="NS230" s="4"/>
      <c r="NT230" s="3"/>
      <c r="NU230" s="6"/>
      <c r="NV230" s="14"/>
      <c r="NW230" s="101"/>
      <c r="NX230" s="14"/>
      <c r="NY230" s="4"/>
      <c r="NZ230" s="4"/>
      <c r="OA230" s="4"/>
      <c r="OB230" s="4"/>
      <c r="OC230" s="4"/>
      <c r="OD230" s="4"/>
      <c r="OE230" s="3"/>
      <c r="OF230" s="11"/>
      <c r="OG230" s="4"/>
      <c r="OH230" s="4"/>
      <c r="OI230" s="15"/>
      <c r="OJ230" s="15"/>
      <c r="OK230" s="3"/>
      <c r="OL230" s="3"/>
      <c r="OM230" s="4"/>
      <c r="ON230" s="4"/>
      <c r="OO230" s="3"/>
      <c r="OP230" s="6"/>
      <c r="OQ230" s="14"/>
      <c r="OR230" s="101"/>
      <c r="OS230" s="14"/>
      <c r="OT230" s="4"/>
      <c r="OU230" s="4"/>
      <c r="OV230" s="4"/>
      <c r="OW230" s="4"/>
      <c r="OX230" s="4"/>
      <c r="OY230" s="4"/>
      <c r="OZ230" s="3"/>
      <c r="PA230" s="11"/>
      <c r="PB230" s="4"/>
      <c r="PC230" s="4"/>
      <c r="PD230" s="15"/>
      <c r="PE230" s="15"/>
      <c r="PF230" s="3"/>
      <c r="PG230" s="3"/>
      <c r="PH230" s="4"/>
      <c r="PI230" s="4"/>
      <c r="PJ230" s="3"/>
      <c r="PK230" s="6"/>
      <c r="PL230" s="14"/>
      <c r="PM230" s="101"/>
      <c r="PN230" s="14"/>
      <c r="PO230" s="4"/>
      <c r="PP230" s="4"/>
      <c r="PQ230" s="4"/>
      <c r="PR230" s="4"/>
      <c r="PS230" s="4"/>
      <c r="PT230" s="4"/>
      <c r="PU230" s="3"/>
      <c r="PV230" s="11"/>
      <c r="PW230" s="4"/>
      <c r="PX230" s="4"/>
      <c r="PY230" s="15"/>
      <c r="PZ230" s="15"/>
      <c r="QA230" s="3"/>
      <c r="QB230" s="3"/>
      <c r="QC230" s="4"/>
      <c r="QD230" s="4"/>
      <c r="QE230" s="3"/>
      <c r="QF230" s="6"/>
      <c r="QG230" s="14"/>
      <c r="QH230" s="101"/>
      <c r="QI230" s="14"/>
      <c r="QJ230" s="4"/>
      <c r="QK230" s="4"/>
      <c r="QL230" s="4"/>
      <c r="QM230" s="4"/>
      <c r="QN230" s="4"/>
      <c r="QO230" s="4"/>
      <c r="QP230" s="3"/>
      <c r="QQ230" s="11"/>
      <c r="QR230" s="4"/>
      <c r="QS230" s="4"/>
      <c r="QT230" s="15"/>
      <c r="QU230" s="15"/>
      <c r="QV230" s="3"/>
      <c r="QW230" s="3"/>
      <c r="QX230" s="4"/>
      <c r="QY230" s="4"/>
      <c r="QZ230" s="3"/>
      <c r="RA230" s="6"/>
      <c r="RB230" s="14"/>
      <c r="RC230" s="101"/>
      <c r="RD230" s="14"/>
      <c r="RE230" s="4"/>
      <c r="RF230" s="4"/>
      <c r="RG230" s="4"/>
      <c r="RH230" s="4"/>
      <c r="RI230" s="4"/>
      <c r="RJ230" s="4"/>
      <c r="RK230" s="3"/>
      <c r="RL230" s="11"/>
      <c r="RM230" s="4"/>
      <c r="RN230" s="4"/>
      <c r="RO230" s="15"/>
      <c r="RP230" s="15"/>
      <c r="RQ230" s="3"/>
      <c r="RR230" s="3"/>
      <c r="RS230" s="4"/>
      <c r="RT230" s="4"/>
      <c r="RU230" s="3"/>
      <c r="RV230" s="6"/>
      <c r="RW230" s="14"/>
      <c r="RX230" s="101"/>
      <c r="RY230" s="14"/>
      <c r="RZ230" s="4"/>
      <c r="SA230" s="4"/>
      <c r="SB230" s="4"/>
      <c r="SC230" s="4"/>
      <c r="SD230" s="4"/>
      <c r="SE230" s="4"/>
      <c r="SF230" s="3"/>
      <c r="SG230" s="11"/>
      <c r="SH230" s="4"/>
      <c r="SI230" s="4"/>
      <c r="SJ230" s="15"/>
      <c r="SK230" s="15"/>
      <c r="SL230" s="3"/>
      <c r="SM230" s="3"/>
      <c r="SN230" s="4"/>
      <c r="SO230" s="4"/>
      <c r="SP230" s="3"/>
      <c r="SQ230" s="6"/>
      <c r="SR230" s="14"/>
      <c r="SS230" s="101"/>
      <c r="ST230" s="14"/>
      <c r="SU230" s="4"/>
      <c r="SV230" s="4"/>
      <c r="SW230" s="4"/>
      <c r="SX230" s="4"/>
      <c r="SY230" s="4"/>
      <c r="SZ230" s="4"/>
      <c r="TA230" s="3"/>
      <c r="TB230" s="11"/>
      <c r="TC230" s="4"/>
      <c r="TD230" s="4"/>
      <c r="TE230" s="15"/>
      <c r="TF230" s="15"/>
      <c r="TG230" s="3"/>
      <c r="TH230" s="3"/>
      <c r="TI230" s="4"/>
      <c r="TJ230" s="4"/>
      <c r="TK230" s="3"/>
      <c r="TL230" s="6"/>
      <c r="TM230" s="14"/>
      <c r="TN230" s="101"/>
      <c r="TO230" s="14"/>
      <c r="TP230" s="4"/>
      <c r="TQ230" s="4"/>
      <c r="TR230" s="4"/>
      <c r="TS230" s="4"/>
      <c r="TT230" s="4"/>
      <c r="TU230" s="4"/>
      <c r="TV230" s="3"/>
      <c r="TW230" s="11"/>
      <c r="TX230" s="4"/>
      <c r="TY230" s="4"/>
      <c r="TZ230" s="15"/>
      <c r="UA230" s="15"/>
      <c r="UB230" s="3"/>
      <c r="UC230" s="3"/>
      <c r="UD230" s="4"/>
      <c r="UE230" s="4"/>
      <c r="UF230" s="3"/>
      <c r="UG230" s="6"/>
      <c r="UH230" s="14"/>
      <c r="UI230" s="101"/>
      <c r="UJ230" s="14"/>
      <c r="UK230" s="4"/>
      <c r="UL230" s="4"/>
      <c r="UM230" s="4"/>
      <c r="UN230" s="4"/>
      <c r="UO230" s="4"/>
      <c r="UP230" s="4"/>
      <c r="UQ230" s="3"/>
      <c r="UR230" s="11"/>
      <c r="US230" s="4"/>
      <c r="UT230" s="4"/>
      <c r="UU230" s="15"/>
      <c r="UV230" s="15"/>
      <c r="UW230" s="3"/>
      <c r="UX230" s="3"/>
      <c r="UY230" s="4"/>
      <c r="UZ230" s="4"/>
      <c r="VA230" s="3"/>
      <c r="VB230" s="6"/>
      <c r="VC230" s="14"/>
      <c r="VD230" s="101"/>
      <c r="VE230" s="14"/>
      <c r="VF230" s="4"/>
      <c r="VG230" s="4"/>
      <c r="VH230" s="4"/>
      <c r="VI230" s="4"/>
      <c r="VJ230" s="4"/>
      <c r="VK230" s="4"/>
      <c r="VL230" s="3"/>
      <c r="VM230" s="11"/>
      <c r="VN230" s="4"/>
      <c r="VO230" s="4"/>
      <c r="VP230" s="15"/>
      <c r="VQ230" s="15"/>
      <c r="VR230" s="3"/>
      <c r="VS230" s="3"/>
      <c r="VT230" s="4"/>
      <c r="VU230" s="4"/>
      <c r="VV230" s="3"/>
      <c r="VW230" s="6"/>
      <c r="VX230" s="14"/>
      <c r="VY230" s="101"/>
      <c r="VZ230" s="14"/>
      <c r="WA230" s="4"/>
      <c r="WB230" s="4"/>
      <c r="WC230" s="4"/>
      <c r="WD230" s="4"/>
      <c r="WE230" s="4"/>
      <c r="WF230" s="4"/>
      <c r="WG230" s="3"/>
      <c r="WH230" s="11"/>
      <c r="WI230" s="4"/>
      <c r="WJ230" s="4"/>
      <c r="WK230" s="15"/>
      <c r="WL230" s="15"/>
      <c r="WM230" s="3"/>
      <c r="WN230" s="3"/>
      <c r="WO230" s="4"/>
      <c r="WP230" s="4"/>
      <c r="WQ230" s="3"/>
      <c r="WR230" s="6"/>
      <c r="WS230" s="14"/>
      <c r="WT230" s="101"/>
      <c r="WU230" s="14"/>
      <c r="WV230" s="4"/>
      <c r="WW230" s="4"/>
      <c r="WX230" s="4"/>
      <c r="WY230" s="4"/>
      <c r="WZ230" s="4"/>
      <c r="XA230" s="4"/>
      <c r="XB230" s="3"/>
      <c r="XC230" s="11"/>
      <c r="XD230" s="4"/>
      <c r="XE230" s="4"/>
      <c r="XF230" s="15"/>
      <c r="XG230" s="15"/>
      <c r="XH230" s="3"/>
      <c r="XI230" s="3"/>
      <c r="XJ230" s="4"/>
      <c r="XK230" s="4"/>
      <c r="XL230" s="3"/>
      <c r="XM230" s="6"/>
      <c r="XN230" s="14"/>
      <c r="XO230" s="101"/>
      <c r="XP230" s="14"/>
      <c r="XQ230" s="4"/>
      <c r="XR230" s="4"/>
      <c r="XS230" s="4"/>
      <c r="XT230" s="4"/>
      <c r="XU230" s="4"/>
      <c r="XV230" s="4"/>
      <c r="XW230" s="3"/>
      <c r="XX230" s="11"/>
      <c r="XY230" s="4"/>
      <c r="XZ230" s="4"/>
      <c r="YA230" s="15"/>
      <c r="YB230" s="15"/>
      <c r="YC230" s="3"/>
      <c r="YD230" s="3"/>
      <c r="YE230" s="4"/>
      <c r="YF230" s="4"/>
      <c r="YG230" s="3"/>
      <c r="YH230" s="6"/>
      <c r="YI230" s="14"/>
      <c r="YJ230" s="101"/>
      <c r="YK230" s="14"/>
      <c r="YL230" s="4"/>
      <c r="YM230" s="4"/>
      <c r="YN230" s="4"/>
      <c r="YO230" s="4"/>
      <c r="YP230" s="4"/>
      <c r="YQ230" s="4"/>
      <c r="YR230" s="3"/>
      <c r="YS230" s="11"/>
      <c r="YT230" s="4"/>
      <c r="YU230" s="4"/>
      <c r="YV230" s="15"/>
      <c r="YW230" s="15"/>
      <c r="YX230" s="3"/>
      <c r="YY230" s="3"/>
      <c r="YZ230" s="4"/>
      <c r="ZA230" s="4"/>
      <c r="ZB230" s="3"/>
      <c r="ZC230" s="6"/>
      <c r="ZD230" s="14"/>
      <c r="ZE230" s="101"/>
      <c r="ZF230" s="14"/>
      <c r="ZG230" s="4"/>
      <c r="ZH230" s="4"/>
      <c r="ZI230" s="4"/>
      <c r="ZJ230" s="4"/>
      <c r="ZK230" s="4"/>
      <c r="ZL230" s="4"/>
      <c r="ZM230" s="3"/>
      <c r="ZN230" s="11"/>
      <c r="ZO230" s="4"/>
      <c r="ZP230" s="4"/>
      <c r="ZQ230" s="15"/>
      <c r="ZR230" s="15"/>
      <c r="ZS230" s="3"/>
      <c r="ZT230" s="3"/>
      <c r="ZU230" s="4"/>
      <c r="ZV230" s="4"/>
      <c r="ZW230" s="3"/>
      <c r="ZX230" s="6"/>
      <c r="ZY230" s="14"/>
      <c r="ZZ230" s="101"/>
      <c r="AAA230" s="14"/>
      <c r="AAB230" s="4"/>
      <c r="AAC230" s="4"/>
      <c r="AAD230" s="4"/>
      <c r="AAE230" s="4"/>
      <c r="AAF230" s="4"/>
      <c r="AAG230" s="4"/>
      <c r="AAH230" s="3"/>
      <c r="AAI230" s="11"/>
      <c r="AAJ230" s="4"/>
      <c r="AAK230" s="4"/>
      <c r="AAL230" s="15"/>
      <c r="AAM230" s="15"/>
      <c r="AAN230" s="3"/>
      <c r="AAO230" s="3"/>
      <c r="AAP230" s="4"/>
      <c r="AAQ230" s="4"/>
      <c r="AAR230" s="3"/>
      <c r="AAS230" s="6"/>
      <c r="AAT230" s="14"/>
      <c r="AAU230" s="101"/>
      <c r="AAV230" s="14"/>
      <c r="AAW230" s="4"/>
      <c r="AAX230" s="4"/>
      <c r="AAY230" s="4"/>
      <c r="AAZ230" s="4"/>
      <c r="ABA230" s="4"/>
      <c r="ABB230" s="4"/>
      <c r="ABC230" s="3"/>
      <c r="ABD230" s="11"/>
      <c r="ABE230" s="4"/>
      <c r="ABF230" s="4"/>
      <c r="ABG230" s="15"/>
      <c r="ABH230" s="15"/>
      <c r="ABI230" s="3"/>
      <c r="ABJ230" s="3"/>
      <c r="ABK230" s="4"/>
      <c r="ABL230" s="4"/>
      <c r="ABM230" s="3"/>
      <c r="ABN230" s="6"/>
      <c r="ABO230" s="14"/>
      <c r="ABP230" s="101"/>
      <c r="ABQ230" s="14"/>
      <c r="ABR230" s="4"/>
      <c r="ABS230" s="4"/>
      <c r="ABT230" s="4"/>
      <c r="ABU230" s="4"/>
      <c r="ABV230" s="4"/>
      <c r="ABW230" s="4"/>
      <c r="ABX230" s="3"/>
      <c r="ABY230" s="11"/>
      <c r="ABZ230" s="4"/>
      <c r="ACA230" s="4"/>
      <c r="ACB230" s="15"/>
      <c r="ACC230" s="15"/>
      <c r="ACD230" s="3"/>
      <c r="ACE230" s="3"/>
      <c r="ACF230" s="4"/>
      <c r="ACG230" s="4"/>
      <c r="ACH230" s="3"/>
      <c r="ACI230" s="6"/>
      <c r="ACJ230" s="14"/>
      <c r="ACK230" s="101"/>
      <c r="ACL230" s="14"/>
      <c r="ACM230" s="4"/>
      <c r="ACN230" s="4"/>
      <c r="ACO230" s="4"/>
      <c r="ACP230" s="4"/>
      <c r="ACQ230" s="4"/>
      <c r="ACR230" s="4"/>
      <c r="ACS230" s="3"/>
      <c r="ACT230" s="11"/>
      <c r="ACU230" s="4"/>
      <c r="ACV230" s="4"/>
      <c r="ACW230" s="15"/>
      <c r="ACX230" s="15"/>
      <c r="ACY230" s="3"/>
      <c r="ACZ230" s="3"/>
      <c r="ADA230" s="4"/>
      <c r="ADB230" s="4"/>
      <c r="ADC230" s="3"/>
      <c r="ADD230" s="6"/>
      <c r="ADE230" s="14"/>
      <c r="ADF230" s="101"/>
      <c r="ADG230" s="14"/>
      <c r="ADH230" s="4"/>
      <c r="ADI230" s="4"/>
      <c r="ADJ230" s="4"/>
      <c r="ADK230" s="4"/>
      <c r="ADL230" s="4"/>
      <c r="ADM230" s="4"/>
      <c r="ADN230" s="3"/>
      <c r="ADO230" s="11"/>
      <c r="ADP230" s="4"/>
      <c r="ADQ230" s="4"/>
      <c r="ADR230" s="15"/>
      <c r="ADS230" s="15"/>
      <c r="ADT230" s="3"/>
      <c r="ADU230" s="3"/>
      <c r="ADV230" s="4"/>
      <c r="ADW230" s="4"/>
      <c r="ADX230" s="3"/>
      <c r="ADY230" s="6"/>
      <c r="ADZ230" s="14"/>
      <c r="AEA230" s="101"/>
      <c r="AEB230" s="14"/>
      <c r="AEC230" s="4"/>
      <c r="AED230" s="4"/>
      <c r="AEE230" s="4"/>
      <c r="AEF230" s="4"/>
      <c r="AEG230" s="4"/>
      <c r="AEH230" s="4"/>
      <c r="AEI230" s="3"/>
      <c r="AEJ230" s="11"/>
      <c r="AEK230" s="4"/>
      <c r="AEL230" s="4"/>
      <c r="AEM230" s="15"/>
      <c r="AEN230" s="15"/>
      <c r="AEO230" s="3"/>
      <c r="AEP230" s="3"/>
      <c r="AEQ230" s="4"/>
      <c r="AER230" s="4"/>
      <c r="AES230" s="3"/>
      <c r="AET230" s="6"/>
      <c r="AEU230" s="14"/>
      <c r="AEV230" s="101"/>
      <c r="AEW230" s="14"/>
      <c r="AEX230" s="4"/>
      <c r="AEY230" s="4"/>
      <c r="AEZ230" s="4"/>
      <c r="AFA230" s="4"/>
      <c r="AFB230" s="4"/>
      <c r="AFC230" s="4"/>
      <c r="AFD230" s="3"/>
      <c r="AFE230" s="11"/>
      <c r="AFF230" s="4"/>
      <c r="AFG230" s="4"/>
      <c r="AFH230" s="15"/>
      <c r="AFI230" s="15"/>
      <c r="AFJ230" s="3"/>
      <c r="AFK230" s="3"/>
      <c r="AFL230" s="4"/>
      <c r="AFM230" s="4"/>
      <c r="AFN230" s="3"/>
      <c r="AFO230" s="6"/>
      <c r="AFP230" s="14"/>
      <c r="AFQ230" s="101"/>
      <c r="AFR230" s="14"/>
      <c r="AFS230" s="4"/>
      <c r="AFT230" s="4"/>
      <c r="AFU230" s="4"/>
      <c r="AFV230" s="4"/>
      <c r="AFW230" s="4"/>
      <c r="AFX230" s="4"/>
      <c r="AFY230" s="3"/>
      <c r="AFZ230" s="11"/>
      <c r="AGA230" s="4"/>
      <c r="AGB230" s="4"/>
      <c r="AGC230" s="15"/>
      <c r="AGD230" s="15"/>
      <c r="AGE230" s="3"/>
      <c r="AGF230" s="3"/>
      <c r="AGG230" s="4"/>
      <c r="AGH230" s="4"/>
      <c r="AGI230" s="3"/>
      <c r="AGJ230" s="6"/>
      <c r="AGK230" s="14"/>
      <c r="AGL230" s="101"/>
      <c r="AGM230" s="14"/>
      <c r="AGN230" s="4"/>
      <c r="AGO230" s="4"/>
      <c r="AGP230" s="4"/>
      <c r="AGQ230" s="4"/>
      <c r="AGR230" s="4"/>
      <c r="AGS230" s="4"/>
      <c r="AGT230" s="3"/>
      <c r="AGU230" s="11"/>
      <c r="AGV230" s="4"/>
      <c r="AGW230" s="4"/>
      <c r="AGX230" s="15"/>
      <c r="AGY230" s="15"/>
      <c r="AGZ230" s="3"/>
      <c r="AHA230" s="3"/>
      <c r="AHB230" s="4"/>
      <c r="AHC230" s="4"/>
      <c r="AHD230" s="3"/>
      <c r="AHE230" s="6"/>
      <c r="AHF230" s="14"/>
      <c r="AHG230" s="101"/>
      <c r="AHH230" s="14"/>
      <c r="AHI230" s="4"/>
      <c r="AHJ230" s="4"/>
      <c r="AHK230" s="4"/>
      <c r="AHL230" s="4"/>
      <c r="AHM230" s="4"/>
      <c r="AHN230" s="4"/>
      <c r="AHO230" s="3"/>
      <c r="AHP230" s="11"/>
      <c r="AHQ230" s="4"/>
      <c r="AHR230" s="4"/>
      <c r="AHS230" s="15"/>
      <c r="AHT230" s="15"/>
      <c r="AHU230" s="3"/>
      <c r="AHV230" s="3"/>
      <c r="AHW230" s="4"/>
      <c r="AHX230" s="4"/>
      <c r="AHY230" s="3"/>
      <c r="AHZ230" s="6"/>
      <c r="AIA230" s="14"/>
      <c r="AIB230" s="101"/>
      <c r="AIC230" s="14"/>
      <c r="AID230" s="4"/>
      <c r="AIE230" s="4"/>
      <c r="AIF230" s="4"/>
      <c r="AIG230" s="4"/>
      <c r="AIH230" s="4"/>
      <c r="AII230" s="4"/>
      <c r="AIJ230" s="3"/>
      <c r="AIK230" s="11"/>
      <c r="AIL230" s="4"/>
      <c r="AIM230" s="4"/>
      <c r="AIN230" s="15"/>
      <c r="AIO230" s="15"/>
      <c r="AIP230" s="3"/>
      <c r="AIQ230" s="3"/>
      <c r="AIR230" s="4"/>
      <c r="AIS230" s="4"/>
      <c r="AIT230" s="3"/>
      <c r="AIU230" s="6"/>
      <c r="AIV230" s="14"/>
      <c r="AIW230" s="101"/>
      <c r="AIX230" s="14"/>
      <c r="AIY230" s="4"/>
      <c r="AIZ230" s="4"/>
      <c r="AJA230" s="4"/>
      <c r="AJB230" s="4"/>
      <c r="AJC230" s="4"/>
      <c r="AJD230" s="4"/>
      <c r="AJE230" s="3"/>
      <c r="AJF230" s="11"/>
      <c r="AJG230" s="4"/>
      <c r="AJH230" s="4"/>
      <c r="AJI230" s="15"/>
      <c r="AJJ230" s="15"/>
      <c r="AJK230" s="3"/>
      <c r="AJL230" s="3"/>
      <c r="AJM230" s="4"/>
      <c r="AJN230" s="4"/>
      <c r="AJO230" s="3"/>
      <c r="AJP230" s="6"/>
      <c r="AJQ230" s="14"/>
      <c r="AJR230" s="101"/>
      <c r="AJS230" s="14"/>
      <c r="AJT230" s="4"/>
      <c r="AJU230" s="4"/>
      <c r="AJV230" s="4"/>
      <c r="AJW230" s="4"/>
      <c r="AJX230" s="4"/>
      <c r="AJY230" s="4"/>
      <c r="AJZ230" s="3"/>
      <c r="AKA230" s="11"/>
      <c r="AKB230" s="4"/>
      <c r="AKC230" s="4"/>
      <c r="AKD230" s="15"/>
      <c r="AKE230" s="15"/>
      <c r="AKF230" s="3"/>
      <c r="AKG230" s="3"/>
      <c r="AKH230" s="4"/>
      <c r="AKI230" s="4"/>
      <c r="AKJ230" s="3"/>
      <c r="AKK230" s="6"/>
      <c r="AKL230" s="14"/>
      <c r="AKM230" s="101"/>
      <c r="AKN230" s="14"/>
      <c r="AKO230" s="4"/>
      <c r="AKP230" s="4"/>
      <c r="AKQ230" s="4"/>
      <c r="AKR230" s="4"/>
      <c r="AKS230" s="4"/>
      <c r="AKT230" s="4"/>
      <c r="AKU230" s="3"/>
      <c r="AKV230" s="11"/>
      <c r="AKW230" s="4"/>
      <c r="AKX230" s="4"/>
      <c r="AKY230" s="15"/>
      <c r="AKZ230" s="15"/>
      <c r="ALA230" s="3"/>
      <c r="ALB230" s="3"/>
      <c r="ALC230" s="4"/>
      <c r="ALD230" s="4"/>
      <c r="ALE230" s="3"/>
      <c r="ALF230" s="6"/>
      <c r="ALG230" s="14"/>
      <c r="ALH230" s="101"/>
      <c r="ALI230" s="14"/>
      <c r="ALJ230" s="4"/>
      <c r="ALK230" s="4"/>
      <c r="ALL230" s="4"/>
      <c r="ALM230" s="4"/>
      <c r="ALN230" s="4"/>
      <c r="ALO230" s="4"/>
      <c r="ALP230" s="3"/>
      <c r="ALQ230" s="11"/>
      <c r="ALR230" s="4"/>
      <c r="ALS230" s="4"/>
      <c r="ALT230" s="15"/>
      <c r="ALU230" s="15"/>
      <c r="ALV230" s="3"/>
      <c r="ALW230" s="3"/>
      <c r="ALX230" s="4"/>
      <c r="ALY230" s="4"/>
      <c r="ALZ230" s="3"/>
      <c r="AMA230" s="6"/>
      <c r="AMB230" s="14"/>
      <c r="AMC230" s="101"/>
      <c r="AMD230" s="14"/>
      <c r="AME230" s="4"/>
      <c r="AMF230" s="4"/>
      <c r="AMG230" s="4"/>
      <c r="AMH230" s="4"/>
      <c r="AMI230" s="4"/>
      <c r="AMJ230" s="4"/>
      <c r="AMK230" s="3"/>
      <c r="AML230" s="11"/>
      <c r="AMM230" s="4"/>
      <c r="AMN230" s="4"/>
      <c r="AMO230" s="15"/>
      <c r="AMP230" s="15"/>
      <c r="AMQ230" s="3"/>
      <c r="AMR230" s="3"/>
      <c r="AMS230" s="4"/>
      <c r="AMT230" s="4"/>
      <c r="AMU230" s="3"/>
      <c r="AMV230" s="6"/>
      <c r="AMW230" s="14"/>
      <c r="AMX230" s="101"/>
      <c r="AMY230" s="14"/>
      <c r="AMZ230" s="4"/>
      <c r="ANA230" s="4"/>
      <c r="ANB230" s="4"/>
      <c r="ANC230" s="4"/>
      <c r="AND230" s="4"/>
      <c r="ANE230" s="4"/>
      <c r="ANF230" s="3"/>
      <c r="ANG230" s="11"/>
      <c r="ANH230" s="4"/>
      <c r="ANI230" s="4"/>
      <c r="ANJ230" s="15"/>
      <c r="ANK230" s="15"/>
      <c r="ANL230" s="3"/>
      <c r="ANM230" s="3"/>
      <c r="ANN230" s="4"/>
      <c r="ANO230" s="4"/>
      <c r="ANP230" s="3"/>
      <c r="ANQ230" s="6"/>
      <c r="ANR230" s="14"/>
      <c r="ANS230" s="101"/>
      <c r="ANT230" s="14"/>
      <c r="ANU230" s="4"/>
      <c r="ANV230" s="4"/>
      <c r="ANW230" s="4"/>
      <c r="ANX230" s="4"/>
      <c r="ANY230" s="4"/>
      <c r="ANZ230" s="4"/>
      <c r="AOA230" s="3"/>
      <c r="AOB230" s="11"/>
      <c r="AOC230" s="4"/>
      <c r="AOD230" s="4"/>
      <c r="AOE230" s="15"/>
      <c r="AOF230" s="15"/>
      <c r="AOG230" s="3"/>
      <c r="AOH230" s="3"/>
      <c r="AOI230" s="4"/>
      <c r="AOJ230" s="4"/>
      <c r="AOK230" s="3"/>
      <c r="AOL230" s="6"/>
      <c r="AOM230" s="14"/>
      <c r="AON230" s="101"/>
      <c r="AOO230" s="14"/>
      <c r="AOP230" s="4"/>
      <c r="AOQ230" s="4"/>
      <c r="AOR230" s="4"/>
      <c r="AOS230" s="4"/>
      <c r="AOT230" s="4"/>
      <c r="AOU230" s="4"/>
      <c r="AOV230" s="3"/>
      <c r="AOW230" s="11"/>
      <c r="AOX230" s="4"/>
      <c r="AOY230" s="4"/>
      <c r="AOZ230" s="15"/>
      <c r="APA230" s="15"/>
      <c r="APB230" s="3"/>
      <c r="APC230" s="3"/>
      <c r="APD230" s="4"/>
      <c r="APE230" s="4"/>
      <c r="APF230" s="3"/>
      <c r="APG230" s="6"/>
      <c r="APH230" s="14"/>
      <c r="API230" s="101"/>
      <c r="APJ230" s="14"/>
      <c r="APK230" s="4"/>
      <c r="APL230" s="4"/>
      <c r="APM230" s="4"/>
      <c r="APN230" s="4"/>
      <c r="APO230" s="4"/>
      <c r="APP230" s="4"/>
      <c r="APQ230" s="3"/>
      <c r="APR230" s="11"/>
      <c r="APS230" s="4"/>
      <c r="APT230" s="4"/>
      <c r="APU230" s="15"/>
      <c r="APV230" s="15"/>
      <c r="APW230" s="3"/>
      <c r="APX230" s="3"/>
      <c r="APY230" s="4"/>
      <c r="APZ230" s="4"/>
      <c r="AQA230" s="3"/>
      <c r="AQB230" s="6"/>
      <c r="AQC230" s="14"/>
      <c r="AQD230" s="101"/>
      <c r="AQE230" s="14"/>
      <c r="AQF230" s="4"/>
      <c r="AQG230" s="4"/>
      <c r="AQH230" s="4"/>
      <c r="AQI230" s="4"/>
      <c r="AQJ230" s="4"/>
      <c r="AQK230" s="4"/>
      <c r="AQL230" s="3"/>
      <c r="AQM230" s="11"/>
      <c r="AQN230" s="4"/>
      <c r="AQO230" s="4"/>
      <c r="AQP230" s="15"/>
      <c r="AQQ230" s="15"/>
      <c r="AQR230" s="3"/>
      <c r="AQS230" s="3"/>
      <c r="AQT230" s="4"/>
      <c r="AQU230" s="4"/>
      <c r="AQV230" s="3"/>
      <c r="AQW230" s="6"/>
      <c r="AQX230" s="14"/>
      <c r="AQY230" s="101"/>
      <c r="AQZ230" s="14"/>
      <c r="ARA230" s="4"/>
      <c r="ARB230" s="4"/>
      <c r="ARC230" s="4"/>
      <c r="ARD230" s="4"/>
      <c r="ARE230" s="4"/>
      <c r="ARF230" s="4"/>
      <c r="ARG230" s="3"/>
      <c r="ARH230" s="11"/>
      <c r="ARI230" s="4"/>
      <c r="ARJ230" s="4"/>
      <c r="ARK230" s="15"/>
      <c r="ARL230" s="15"/>
      <c r="ARM230" s="3"/>
      <c r="ARN230" s="3"/>
      <c r="ARO230" s="4"/>
      <c r="ARP230" s="4"/>
      <c r="ARQ230" s="3"/>
      <c r="ARR230" s="6"/>
      <c r="ARS230" s="14"/>
      <c r="ART230" s="101"/>
      <c r="ARU230" s="14"/>
      <c r="ARV230" s="4"/>
      <c r="ARW230" s="4"/>
      <c r="ARX230" s="4"/>
      <c r="ARY230" s="4"/>
      <c r="ARZ230" s="4"/>
      <c r="ASA230" s="4"/>
      <c r="ASB230" s="3"/>
      <c r="ASC230" s="11"/>
      <c r="ASD230" s="4"/>
      <c r="ASE230" s="4"/>
      <c r="ASF230" s="15"/>
      <c r="ASG230" s="15"/>
      <c r="ASH230" s="3"/>
      <c r="ASI230" s="3"/>
      <c r="ASJ230" s="4"/>
      <c r="ASK230" s="4"/>
      <c r="ASL230" s="3"/>
      <c r="ASM230" s="6"/>
      <c r="ASN230" s="14"/>
      <c r="ASO230" s="101"/>
      <c r="ASP230" s="14"/>
      <c r="ASQ230" s="4"/>
      <c r="ASR230" s="4"/>
      <c r="ASS230" s="4"/>
      <c r="AST230" s="4"/>
      <c r="ASU230" s="4"/>
      <c r="ASV230" s="4"/>
      <c r="ASW230" s="3"/>
      <c r="ASX230" s="11"/>
      <c r="ASY230" s="4"/>
      <c r="ASZ230" s="4"/>
      <c r="ATA230" s="15"/>
      <c r="ATB230" s="15"/>
      <c r="ATC230" s="3"/>
      <c r="ATD230" s="3"/>
      <c r="ATE230" s="4"/>
      <c r="ATF230" s="4"/>
      <c r="ATG230" s="3"/>
      <c r="ATH230" s="6"/>
      <c r="ATI230" s="14"/>
      <c r="ATJ230" s="101"/>
      <c r="ATK230" s="14"/>
      <c r="ATL230" s="4"/>
      <c r="ATM230" s="4"/>
      <c r="ATN230" s="4"/>
      <c r="ATO230" s="4"/>
      <c r="ATP230" s="4"/>
      <c r="ATQ230" s="4"/>
      <c r="ATR230" s="3"/>
      <c r="ATS230" s="11"/>
      <c r="ATT230" s="4"/>
      <c r="ATU230" s="4"/>
      <c r="ATV230" s="15"/>
      <c r="ATW230" s="15"/>
      <c r="ATX230" s="3"/>
      <c r="ATY230" s="3"/>
      <c r="ATZ230" s="4"/>
      <c r="AUA230" s="4"/>
      <c r="AUB230" s="3"/>
      <c r="AUC230" s="6"/>
      <c r="AUD230" s="14"/>
      <c r="AUE230" s="101"/>
      <c r="AUF230" s="14"/>
      <c r="AUG230" s="4"/>
      <c r="AUH230" s="4"/>
      <c r="AUI230" s="4"/>
      <c r="AUJ230" s="4"/>
      <c r="AUK230" s="4"/>
      <c r="AUL230" s="4"/>
      <c r="AUM230" s="3"/>
      <c r="AUN230" s="11"/>
      <c r="AUO230" s="4"/>
      <c r="AUP230" s="4"/>
      <c r="AUQ230" s="15"/>
      <c r="AUR230" s="15"/>
      <c r="AUS230" s="3"/>
      <c r="AUT230" s="3"/>
      <c r="AUU230" s="4"/>
      <c r="AUV230" s="4"/>
      <c r="AUW230" s="3"/>
      <c r="AUX230" s="6"/>
      <c r="AUY230" s="14"/>
      <c r="AUZ230" s="101"/>
      <c r="AVA230" s="14"/>
      <c r="AVB230" s="4"/>
      <c r="AVC230" s="4"/>
      <c r="AVD230" s="4"/>
      <c r="AVE230" s="4"/>
      <c r="AVF230" s="4"/>
      <c r="AVG230" s="4"/>
      <c r="AVH230" s="3"/>
      <c r="AVI230" s="11"/>
      <c r="AVJ230" s="4"/>
      <c r="AVK230" s="4"/>
      <c r="AVL230" s="15"/>
      <c r="AVM230" s="15"/>
      <c r="AVN230" s="3"/>
      <c r="AVO230" s="3"/>
      <c r="AVP230" s="4"/>
      <c r="AVQ230" s="4"/>
      <c r="AVR230" s="3"/>
      <c r="AVS230" s="6"/>
      <c r="AVT230" s="14"/>
      <c r="AVU230" s="101"/>
      <c r="AVV230" s="14"/>
      <c r="AVW230" s="4"/>
      <c r="AVX230" s="4"/>
      <c r="AVY230" s="4"/>
      <c r="AVZ230" s="4"/>
      <c r="AWA230" s="4"/>
      <c r="AWB230" s="4"/>
      <c r="AWC230" s="3"/>
      <c r="AWD230" s="11"/>
      <c r="AWE230" s="4"/>
      <c r="AWF230" s="4"/>
      <c r="AWG230" s="15"/>
      <c r="AWH230" s="15"/>
      <c r="AWI230" s="3"/>
      <c r="AWJ230" s="3"/>
      <c r="AWK230" s="4"/>
      <c r="AWL230" s="4"/>
      <c r="AWM230" s="3"/>
      <c r="AWN230" s="6"/>
      <c r="AWO230" s="14"/>
      <c r="AWP230" s="101"/>
      <c r="AWQ230" s="14"/>
      <c r="AWR230" s="4"/>
      <c r="AWS230" s="4"/>
      <c r="AWT230" s="4"/>
      <c r="AWU230" s="4"/>
      <c r="AWV230" s="4"/>
      <c r="AWW230" s="4"/>
      <c r="AWX230" s="3"/>
      <c r="AWY230" s="11"/>
      <c r="AWZ230" s="4"/>
      <c r="AXA230" s="4"/>
      <c r="AXB230" s="15"/>
      <c r="AXC230" s="15"/>
      <c r="AXD230" s="3"/>
      <c r="AXE230" s="3"/>
      <c r="AXF230" s="4"/>
      <c r="AXG230" s="4"/>
      <c r="AXH230" s="3"/>
      <c r="AXI230" s="6"/>
      <c r="AXJ230" s="14"/>
      <c r="AXK230" s="101"/>
      <c r="AXL230" s="14"/>
      <c r="AXM230" s="4"/>
      <c r="AXN230" s="4"/>
      <c r="AXO230" s="4"/>
      <c r="AXP230" s="4"/>
      <c r="AXQ230" s="4"/>
      <c r="AXR230" s="4"/>
      <c r="AXS230" s="3"/>
      <c r="AXT230" s="11"/>
      <c r="AXU230" s="4"/>
      <c r="AXV230" s="4"/>
      <c r="AXW230" s="15"/>
      <c r="AXX230" s="15"/>
      <c r="AXY230" s="3"/>
      <c r="AXZ230" s="3"/>
      <c r="AYA230" s="4"/>
      <c r="AYB230" s="4"/>
      <c r="AYC230" s="3"/>
      <c r="AYD230" s="6"/>
      <c r="AYE230" s="14"/>
      <c r="AYF230" s="101"/>
      <c r="AYG230" s="14"/>
      <c r="AYH230" s="4"/>
      <c r="AYI230" s="4"/>
      <c r="AYJ230" s="4"/>
      <c r="AYK230" s="4"/>
      <c r="AYL230" s="4"/>
      <c r="AYM230" s="4"/>
      <c r="AYN230" s="3"/>
      <c r="AYO230" s="11"/>
      <c r="AYP230" s="4"/>
      <c r="AYQ230" s="4"/>
      <c r="AYR230" s="15"/>
      <c r="AYS230" s="15"/>
      <c r="AYT230" s="3"/>
      <c r="AYU230" s="3"/>
      <c r="AYV230" s="4"/>
      <c r="AYW230" s="4"/>
      <c r="AYX230" s="3"/>
      <c r="AYY230" s="6"/>
      <c r="AYZ230" s="14"/>
      <c r="AZA230" s="101"/>
      <c r="AZB230" s="14"/>
      <c r="AZC230" s="4"/>
      <c r="AZD230" s="4"/>
      <c r="AZE230" s="4"/>
      <c r="AZF230" s="4"/>
      <c r="AZG230" s="4"/>
      <c r="AZH230" s="4"/>
      <c r="AZI230" s="3"/>
      <c r="AZJ230" s="11"/>
      <c r="AZK230" s="4"/>
      <c r="AZL230" s="4"/>
      <c r="AZM230" s="15"/>
      <c r="AZN230" s="15"/>
      <c r="AZO230" s="3"/>
      <c r="AZP230" s="3"/>
      <c r="AZQ230" s="4"/>
      <c r="AZR230" s="4"/>
      <c r="AZS230" s="3"/>
      <c r="AZT230" s="6"/>
      <c r="AZU230" s="14"/>
      <c r="AZV230" s="101"/>
      <c r="AZW230" s="14"/>
      <c r="AZX230" s="4"/>
      <c r="AZY230" s="4"/>
      <c r="AZZ230" s="4"/>
      <c r="BAA230" s="4"/>
      <c r="BAB230" s="4"/>
      <c r="BAC230" s="4"/>
      <c r="BAD230" s="3"/>
      <c r="BAE230" s="11"/>
      <c r="BAF230" s="4"/>
      <c r="BAG230" s="4"/>
      <c r="BAH230" s="15"/>
      <c r="BAI230" s="15"/>
      <c r="BAJ230" s="3"/>
      <c r="BAK230" s="3"/>
      <c r="BAL230" s="4"/>
      <c r="BAM230" s="4"/>
      <c r="BAN230" s="3"/>
      <c r="BAO230" s="6"/>
      <c r="BAP230" s="14"/>
      <c r="BAQ230" s="101"/>
      <c r="BAR230" s="14"/>
      <c r="BAS230" s="4"/>
      <c r="BAT230" s="4"/>
      <c r="BAU230" s="4"/>
      <c r="BAV230" s="4"/>
      <c r="BAW230" s="4"/>
      <c r="BAX230" s="4"/>
      <c r="BAY230" s="3"/>
      <c r="BAZ230" s="11"/>
      <c r="BBA230" s="4"/>
      <c r="BBB230" s="4"/>
      <c r="BBC230" s="15"/>
      <c r="BBD230" s="15"/>
      <c r="BBE230" s="3"/>
      <c r="BBF230" s="3"/>
      <c r="BBG230" s="4"/>
      <c r="BBH230" s="4"/>
      <c r="BBI230" s="3"/>
      <c r="BBJ230" s="6"/>
      <c r="BBK230" s="14"/>
      <c r="BBL230" s="101"/>
      <c r="BBM230" s="14"/>
      <c r="BBN230" s="4"/>
      <c r="BBO230" s="4"/>
      <c r="BBP230" s="4"/>
      <c r="BBQ230" s="4"/>
      <c r="BBR230" s="4"/>
      <c r="BBS230" s="4"/>
      <c r="BBT230" s="3"/>
      <c r="BBU230" s="11"/>
      <c r="BBV230" s="4"/>
      <c r="BBW230" s="4"/>
      <c r="BBX230" s="15"/>
      <c r="BBY230" s="15"/>
      <c r="BBZ230" s="3"/>
      <c r="BCA230" s="3"/>
      <c r="BCB230" s="4"/>
      <c r="BCC230" s="4"/>
      <c r="BCD230" s="3"/>
      <c r="BCE230" s="6"/>
      <c r="BCF230" s="14"/>
      <c r="BCG230" s="101"/>
      <c r="BCH230" s="14"/>
      <c r="BCI230" s="4"/>
      <c r="BCJ230" s="4"/>
      <c r="BCK230" s="4"/>
      <c r="BCL230" s="4"/>
      <c r="BCM230" s="4"/>
      <c r="BCN230" s="4"/>
      <c r="BCO230" s="3"/>
      <c r="BCP230" s="11"/>
      <c r="BCQ230" s="4"/>
      <c r="BCR230" s="4"/>
      <c r="BCS230" s="15"/>
      <c r="BCT230" s="15"/>
      <c r="BCU230" s="3"/>
      <c r="BCV230" s="3"/>
      <c r="BCW230" s="4"/>
      <c r="BCX230" s="4"/>
      <c r="BCY230" s="3"/>
      <c r="BCZ230" s="6"/>
      <c r="BDA230" s="14"/>
      <c r="BDB230" s="101"/>
      <c r="BDC230" s="14"/>
      <c r="BDD230" s="4"/>
      <c r="BDE230" s="4"/>
      <c r="BDF230" s="4"/>
      <c r="BDG230" s="4"/>
      <c r="BDH230" s="4"/>
      <c r="BDI230" s="4"/>
      <c r="BDJ230" s="3"/>
      <c r="BDK230" s="11"/>
      <c r="BDL230" s="4"/>
      <c r="BDM230" s="4"/>
      <c r="BDN230" s="15"/>
      <c r="BDO230" s="15"/>
      <c r="BDP230" s="3"/>
      <c r="BDQ230" s="3"/>
      <c r="BDR230" s="4"/>
      <c r="BDS230" s="4"/>
      <c r="BDT230" s="3"/>
      <c r="BDU230" s="6"/>
      <c r="BDV230" s="14"/>
      <c r="BDW230" s="101"/>
      <c r="BDX230" s="14"/>
      <c r="BDY230" s="4"/>
      <c r="BDZ230" s="4"/>
      <c r="BEA230" s="4"/>
      <c r="BEB230" s="4"/>
      <c r="BEC230" s="4"/>
      <c r="BED230" s="4"/>
      <c r="BEE230" s="3"/>
      <c r="BEF230" s="11"/>
      <c r="BEG230" s="4"/>
      <c r="BEH230" s="4"/>
      <c r="BEI230" s="15"/>
      <c r="BEJ230" s="15"/>
      <c r="BEK230" s="3"/>
      <c r="BEL230" s="3"/>
      <c r="BEM230" s="4"/>
      <c r="BEN230" s="4"/>
      <c r="BEO230" s="3"/>
      <c r="BEP230" s="6"/>
      <c r="BEQ230" s="14"/>
      <c r="BER230" s="101"/>
      <c r="BES230" s="14"/>
      <c r="BET230" s="4"/>
      <c r="BEU230" s="4"/>
      <c r="BEV230" s="4"/>
      <c r="BEW230" s="4"/>
      <c r="BEX230" s="4"/>
      <c r="BEY230" s="4"/>
      <c r="BEZ230" s="3"/>
      <c r="BFA230" s="11"/>
      <c r="BFB230" s="4"/>
      <c r="BFC230" s="4"/>
      <c r="BFD230" s="15"/>
      <c r="BFE230" s="15"/>
      <c r="BFF230" s="3"/>
      <c r="BFG230" s="3"/>
      <c r="BFH230" s="4"/>
      <c r="BFI230" s="4"/>
      <c r="BFJ230" s="3"/>
      <c r="BFK230" s="6"/>
      <c r="BFL230" s="14"/>
      <c r="BFM230" s="101"/>
      <c r="BFN230" s="14"/>
      <c r="BFO230" s="4"/>
      <c r="BFP230" s="4"/>
      <c r="BFQ230" s="4"/>
      <c r="BFR230" s="4"/>
      <c r="BFS230" s="4"/>
      <c r="BFT230" s="4"/>
      <c r="BFU230" s="3"/>
      <c r="BFV230" s="11"/>
      <c r="BFW230" s="4"/>
      <c r="BFX230" s="4"/>
      <c r="BFY230" s="15"/>
      <c r="BFZ230" s="15"/>
      <c r="BGA230" s="3"/>
      <c r="BGB230" s="3"/>
      <c r="BGC230" s="4"/>
      <c r="BGD230" s="4"/>
      <c r="BGE230" s="3"/>
      <c r="BGF230" s="6"/>
      <c r="BGG230" s="14"/>
      <c r="BGH230" s="101"/>
      <c r="BGI230" s="14"/>
      <c r="BGJ230" s="4"/>
      <c r="BGK230" s="4"/>
      <c r="BGL230" s="4"/>
      <c r="BGM230" s="4"/>
      <c r="BGN230" s="4"/>
      <c r="BGO230" s="4"/>
      <c r="BGP230" s="3"/>
      <c r="BGQ230" s="11"/>
      <c r="BGR230" s="4"/>
      <c r="BGS230" s="4"/>
      <c r="BGT230" s="15"/>
      <c r="BGU230" s="15"/>
      <c r="BGV230" s="3"/>
      <c r="BGW230" s="3"/>
      <c r="BGX230" s="4"/>
      <c r="BGY230" s="4"/>
      <c r="BGZ230" s="3"/>
      <c r="BHA230" s="6"/>
      <c r="BHB230" s="14"/>
      <c r="BHC230" s="101"/>
      <c r="BHD230" s="14"/>
      <c r="BHE230" s="4"/>
      <c r="BHF230" s="4"/>
      <c r="BHG230" s="4"/>
      <c r="BHH230" s="4"/>
      <c r="BHI230" s="4"/>
      <c r="BHJ230" s="4"/>
      <c r="BHK230" s="3"/>
      <c r="BHL230" s="11"/>
      <c r="BHM230" s="4"/>
      <c r="BHN230" s="4"/>
      <c r="BHO230" s="15"/>
      <c r="BHP230" s="15"/>
      <c r="BHQ230" s="3"/>
      <c r="BHR230" s="3"/>
      <c r="BHS230" s="4"/>
      <c r="BHT230" s="4"/>
      <c r="BHU230" s="3"/>
      <c r="BHV230" s="6"/>
      <c r="BHW230" s="14"/>
      <c r="BHX230" s="101"/>
      <c r="BHY230" s="14"/>
      <c r="BHZ230" s="4"/>
      <c r="BIA230" s="4"/>
      <c r="BIB230" s="4"/>
      <c r="BIC230" s="4"/>
      <c r="BID230" s="4"/>
      <c r="BIE230" s="4"/>
      <c r="BIF230" s="3"/>
      <c r="BIG230" s="11"/>
      <c r="BIH230" s="4"/>
      <c r="BII230" s="4"/>
      <c r="BIJ230" s="15"/>
      <c r="BIK230" s="15"/>
      <c r="BIL230" s="3"/>
      <c r="BIM230" s="3"/>
      <c r="BIN230" s="4"/>
      <c r="BIO230" s="4"/>
      <c r="BIP230" s="3"/>
      <c r="BIQ230" s="6"/>
      <c r="BIR230" s="14"/>
      <c r="BIS230" s="101"/>
      <c r="BIT230" s="14"/>
      <c r="BIU230" s="4"/>
      <c r="BIV230" s="4"/>
      <c r="BIW230" s="4"/>
      <c r="BIX230" s="4"/>
      <c r="BIY230" s="4"/>
      <c r="BIZ230" s="4"/>
      <c r="BJA230" s="3"/>
      <c r="BJB230" s="11"/>
      <c r="BJC230" s="4"/>
      <c r="BJD230" s="4"/>
      <c r="BJE230" s="15"/>
      <c r="BJF230" s="15"/>
      <c r="BJG230" s="3"/>
      <c r="BJH230" s="3"/>
      <c r="BJI230" s="4"/>
      <c r="BJJ230" s="4"/>
      <c r="BJK230" s="3"/>
      <c r="BJL230" s="6"/>
      <c r="BJM230" s="14"/>
      <c r="BJN230" s="101"/>
      <c r="BJO230" s="14"/>
      <c r="BJP230" s="4"/>
      <c r="BJQ230" s="4"/>
      <c r="BJR230" s="4"/>
      <c r="BJS230" s="4"/>
      <c r="BJT230" s="4"/>
      <c r="BJU230" s="4"/>
      <c r="BJV230" s="3"/>
      <c r="BJW230" s="11"/>
      <c r="BJX230" s="4"/>
      <c r="BJY230" s="4"/>
      <c r="BJZ230" s="15"/>
      <c r="BKA230" s="15"/>
      <c r="BKB230" s="3"/>
      <c r="BKC230" s="3"/>
      <c r="BKD230" s="4"/>
      <c r="BKE230" s="4"/>
      <c r="BKF230" s="3"/>
      <c r="BKG230" s="6"/>
      <c r="BKH230" s="14"/>
      <c r="BKI230" s="101"/>
      <c r="BKJ230" s="14"/>
      <c r="BKK230" s="4"/>
      <c r="BKL230" s="4"/>
      <c r="BKM230" s="4"/>
      <c r="BKN230" s="4"/>
      <c r="BKO230" s="4"/>
      <c r="BKP230" s="4"/>
      <c r="BKQ230" s="3"/>
      <c r="BKR230" s="11"/>
      <c r="BKS230" s="4"/>
      <c r="BKT230" s="4"/>
      <c r="BKU230" s="15"/>
      <c r="BKV230" s="15"/>
      <c r="BKW230" s="3"/>
      <c r="BKX230" s="3"/>
      <c r="BKY230" s="4"/>
      <c r="BKZ230" s="4"/>
      <c r="BLA230" s="3"/>
      <c r="BLB230" s="6"/>
      <c r="BLC230" s="14"/>
      <c r="BLD230" s="101"/>
      <c r="BLE230" s="14"/>
      <c r="BLF230" s="4"/>
      <c r="BLG230" s="4"/>
      <c r="BLH230" s="4"/>
      <c r="BLI230" s="4"/>
      <c r="BLJ230" s="4"/>
      <c r="BLK230" s="4"/>
      <c r="BLL230" s="3"/>
      <c r="BLM230" s="11"/>
      <c r="BLN230" s="4"/>
      <c r="BLO230" s="4"/>
      <c r="BLP230" s="15"/>
      <c r="BLQ230" s="15"/>
      <c r="BLR230" s="3"/>
      <c r="BLS230" s="3"/>
      <c r="BLT230" s="4"/>
      <c r="BLU230" s="4"/>
      <c r="BLV230" s="3"/>
      <c r="BLW230" s="6"/>
      <c r="BLX230" s="14"/>
      <c r="BLY230" s="101"/>
      <c r="BLZ230" s="14"/>
      <c r="BMA230" s="4"/>
      <c r="BMB230" s="4"/>
      <c r="BMC230" s="4"/>
      <c r="BMD230" s="4"/>
      <c r="BME230" s="4"/>
      <c r="BMF230" s="4"/>
      <c r="BMG230" s="3"/>
      <c r="BMH230" s="11"/>
      <c r="BMI230" s="4"/>
      <c r="BMJ230" s="4"/>
      <c r="BMK230" s="15"/>
      <c r="BML230" s="15"/>
      <c r="BMM230" s="3"/>
      <c r="BMN230" s="3"/>
      <c r="BMO230" s="4"/>
      <c r="BMP230" s="4"/>
      <c r="BMQ230" s="3"/>
      <c r="BMR230" s="6"/>
      <c r="BMS230" s="14"/>
      <c r="BMT230" s="101"/>
      <c r="BMU230" s="14"/>
      <c r="BMV230" s="4"/>
      <c r="BMW230" s="4"/>
      <c r="BMX230" s="4"/>
      <c r="BMY230" s="4"/>
      <c r="BMZ230" s="4"/>
      <c r="BNA230" s="4"/>
      <c r="BNB230" s="3"/>
      <c r="BNC230" s="11"/>
      <c r="BND230" s="4"/>
      <c r="BNE230" s="4"/>
      <c r="BNF230" s="15"/>
      <c r="BNG230" s="15"/>
      <c r="BNH230" s="3"/>
      <c r="BNI230" s="3"/>
      <c r="BNJ230" s="4"/>
      <c r="BNK230" s="4"/>
      <c r="BNL230" s="3"/>
      <c r="BNM230" s="6"/>
      <c r="BNN230" s="14"/>
      <c r="BNO230" s="101"/>
      <c r="BNP230" s="14"/>
      <c r="BNQ230" s="4"/>
      <c r="BNR230" s="4"/>
      <c r="BNS230" s="4"/>
      <c r="BNT230" s="4"/>
      <c r="BNU230" s="4"/>
      <c r="BNV230" s="4"/>
      <c r="BNW230" s="3"/>
      <c r="BNX230" s="11"/>
      <c r="BNY230" s="4"/>
      <c r="BNZ230" s="4"/>
      <c r="BOA230" s="15"/>
      <c r="BOB230" s="15"/>
      <c r="BOC230" s="3"/>
      <c r="BOD230" s="3"/>
      <c r="BOE230" s="4"/>
      <c r="BOF230" s="4"/>
      <c r="BOG230" s="3"/>
      <c r="BOH230" s="6"/>
      <c r="BOI230" s="14"/>
      <c r="BOJ230" s="101"/>
      <c r="BOK230" s="14"/>
      <c r="BOL230" s="4"/>
      <c r="BOM230" s="4"/>
      <c r="BON230" s="4"/>
      <c r="BOO230" s="4"/>
      <c r="BOP230" s="4"/>
      <c r="BOQ230" s="4"/>
      <c r="BOR230" s="3"/>
      <c r="BOS230" s="11"/>
      <c r="BOT230" s="4"/>
      <c r="BOU230" s="4"/>
      <c r="BOV230" s="15"/>
      <c r="BOW230" s="15"/>
      <c r="BOX230" s="3"/>
      <c r="BOY230" s="3"/>
      <c r="BOZ230" s="4"/>
      <c r="BPA230" s="4"/>
      <c r="BPB230" s="3"/>
      <c r="BPC230" s="6"/>
      <c r="BPD230" s="14"/>
      <c r="BPE230" s="101"/>
      <c r="BPF230" s="14"/>
      <c r="BPG230" s="4"/>
      <c r="BPH230" s="4"/>
      <c r="BPI230" s="4"/>
      <c r="BPJ230" s="4"/>
      <c r="BPK230" s="4"/>
      <c r="BPL230" s="4"/>
      <c r="BPM230" s="3"/>
      <c r="BPN230" s="11"/>
      <c r="BPO230" s="4"/>
      <c r="BPP230" s="4"/>
      <c r="BPQ230" s="15"/>
      <c r="BPR230" s="15"/>
      <c r="BPS230" s="3"/>
      <c r="BPT230" s="3"/>
      <c r="BPU230" s="4"/>
      <c r="BPV230" s="4"/>
      <c r="BPW230" s="3"/>
      <c r="BPX230" s="6"/>
      <c r="BPY230" s="14"/>
      <c r="BPZ230" s="101"/>
      <c r="BQA230" s="14"/>
      <c r="BQB230" s="4"/>
      <c r="BQC230" s="4"/>
      <c r="BQD230" s="4"/>
      <c r="BQE230" s="4"/>
      <c r="BQF230" s="4"/>
      <c r="BQG230" s="4"/>
      <c r="BQH230" s="3"/>
      <c r="BQI230" s="11"/>
      <c r="BQJ230" s="4"/>
      <c r="BQK230" s="4"/>
      <c r="BQL230" s="15"/>
      <c r="BQM230" s="15"/>
      <c r="BQN230" s="3"/>
      <c r="BQO230" s="3"/>
      <c r="BQP230" s="4"/>
      <c r="BQQ230" s="4"/>
      <c r="BQR230" s="3"/>
      <c r="BQS230" s="6"/>
      <c r="BQT230" s="14"/>
      <c r="BQU230" s="101"/>
      <c r="BQV230" s="14"/>
      <c r="BQW230" s="4"/>
      <c r="BQX230" s="4"/>
      <c r="BQY230" s="4"/>
      <c r="BQZ230" s="4"/>
      <c r="BRA230" s="4"/>
      <c r="BRB230" s="4"/>
      <c r="BRC230" s="3"/>
      <c r="BRD230" s="11"/>
      <c r="BRE230" s="4"/>
      <c r="BRF230" s="4"/>
      <c r="BRG230" s="15"/>
      <c r="BRH230" s="15"/>
      <c r="BRI230" s="3"/>
      <c r="BRJ230" s="3"/>
      <c r="BRK230" s="4"/>
      <c r="BRL230" s="4"/>
      <c r="BRM230" s="3"/>
      <c r="BRN230" s="6"/>
      <c r="BRO230" s="14"/>
      <c r="BRP230" s="101"/>
      <c r="BRQ230" s="14"/>
      <c r="BRR230" s="4"/>
      <c r="BRS230" s="4"/>
      <c r="BRT230" s="4"/>
      <c r="BRU230" s="4"/>
      <c r="BRV230" s="4"/>
      <c r="BRW230" s="4"/>
      <c r="BRX230" s="3"/>
      <c r="BRY230" s="11"/>
      <c r="BRZ230" s="4"/>
      <c r="BSA230" s="4"/>
      <c r="BSB230" s="15"/>
      <c r="BSC230" s="15"/>
      <c r="BSD230" s="3"/>
      <c r="BSE230" s="3"/>
      <c r="BSF230" s="4"/>
      <c r="BSG230" s="4"/>
      <c r="BSH230" s="3"/>
      <c r="BSI230" s="6"/>
      <c r="BSJ230" s="14"/>
      <c r="BSK230" s="101"/>
      <c r="BSL230" s="14"/>
      <c r="BSM230" s="4"/>
      <c r="BSN230" s="4"/>
      <c r="BSO230" s="4"/>
      <c r="BSP230" s="4"/>
      <c r="BSQ230" s="4"/>
      <c r="BSR230" s="4"/>
      <c r="BSS230" s="3"/>
      <c r="BST230" s="11"/>
      <c r="BSU230" s="4"/>
      <c r="BSV230" s="4"/>
      <c r="BSW230" s="15"/>
      <c r="BSX230" s="15"/>
      <c r="BSY230" s="3"/>
      <c r="BSZ230" s="3"/>
      <c r="BTA230" s="4"/>
      <c r="BTB230" s="4"/>
      <c r="BTC230" s="3"/>
      <c r="BTD230" s="6"/>
      <c r="BTE230" s="14"/>
      <c r="BTF230" s="101"/>
      <c r="BTG230" s="14"/>
      <c r="BTH230" s="4"/>
      <c r="BTI230" s="4"/>
      <c r="BTJ230" s="4"/>
      <c r="BTK230" s="4"/>
      <c r="BTL230" s="4"/>
      <c r="BTM230" s="4"/>
      <c r="BTN230" s="3"/>
      <c r="BTO230" s="11"/>
      <c r="BTP230" s="4"/>
      <c r="BTQ230" s="4"/>
      <c r="BTR230" s="15"/>
      <c r="BTS230" s="15"/>
      <c r="BTT230" s="3"/>
      <c r="BTU230" s="3"/>
      <c r="BTV230" s="4"/>
      <c r="BTW230" s="4"/>
      <c r="BTX230" s="3"/>
      <c r="BTY230" s="6"/>
      <c r="BTZ230" s="14"/>
      <c r="BUA230" s="101"/>
      <c r="BUB230" s="14"/>
      <c r="BUC230" s="4"/>
      <c r="BUD230" s="4"/>
      <c r="BUE230" s="4"/>
      <c r="BUF230" s="4"/>
      <c r="BUG230" s="4"/>
      <c r="BUH230" s="4"/>
      <c r="BUI230" s="3"/>
      <c r="BUJ230" s="11"/>
      <c r="BUK230" s="4"/>
      <c r="BUL230" s="4"/>
      <c r="BUM230" s="15"/>
      <c r="BUN230" s="15"/>
      <c r="BUO230" s="3"/>
      <c r="BUP230" s="3"/>
      <c r="BUQ230" s="4"/>
      <c r="BUR230" s="4"/>
      <c r="BUS230" s="3"/>
      <c r="BUT230" s="6"/>
      <c r="BUU230" s="14"/>
      <c r="BUV230" s="101"/>
      <c r="BUW230" s="14"/>
      <c r="BUX230" s="4"/>
      <c r="BUY230" s="4"/>
      <c r="BUZ230" s="4"/>
      <c r="BVA230" s="4"/>
      <c r="BVB230" s="4"/>
      <c r="BVC230" s="4"/>
      <c r="BVD230" s="3"/>
      <c r="BVE230" s="11"/>
      <c r="BVF230" s="4"/>
      <c r="BVG230" s="4"/>
      <c r="BVH230" s="15"/>
      <c r="BVI230" s="15"/>
      <c r="BVJ230" s="3"/>
      <c r="BVK230" s="3"/>
      <c r="BVL230" s="4"/>
      <c r="BVM230" s="4"/>
      <c r="BVN230" s="3"/>
      <c r="BVO230" s="6"/>
      <c r="BVP230" s="14"/>
      <c r="BVQ230" s="101"/>
      <c r="BVR230" s="14"/>
      <c r="BVS230" s="4"/>
      <c r="BVT230" s="4"/>
      <c r="BVU230" s="4"/>
      <c r="BVV230" s="4"/>
      <c r="BVW230" s="4"/>
      <c r="BVX230" s="4"/>
      <c r="BVY230" s="3"/>
      <c r="BVZ230" s="11"/>
      <c r="BWA230" s="4"/>
      <c r="BWB230" s="4"/>
      <c r="BWC230" s="15"/>
      <c r="BWD230" s="15"/>
      <c r="BWE230" s="3"/>
      <c r="BWF230" s="3"/>
      <c r="BWG230" s="4"/>
      <c r="BWH230" s="4"/>
      <c r="BWI230" s="3"/>
      <c r="BWJ230" s="6"/>
      <c r="BWK230" s="14"/>
      <c r="BWL230" s="101"/>
      <c r="BWM230" s="14"/>
      <c r="BWN230" s="4"/>
      <c r="BWO230" s="4"/>
      <c r="BWP230" s="4"/>
      <c r="BWQ230" s="4"/>
      <c r="BWR230" s="4"/>
      <c r="BWS230" s="4"/>
      <c r="BWT230" s="3"/>
      <c r="BWU230" s="11"/>
      <c r="BWV230" s="4"/>
      <c r="BWW230" s="4"/>
      <c r="BWX230" s="15"/>
      <c r="BWY230" s="15"/>
      <c r="BWZ230" s="3"/>
      <c r="BXA230" s="3"/>
      <c r="BXB230" s="4"/>
      <c r="BXC230" s="4"/>
      <c r="BXD230" s="3"/>
      <c r="BXE230" s="6"/>
      <c r="BXF230" s="14"/>
      <c r="BXG230" s="101"/>
      <c r="BXH230" s="14"/>
      <c r="BXI230" s="4"/>
      <c r="BXJ230" s="4"/>
      <c r="BXK230" s="4"/>
      <c r="BXL230" s="4"/>
      <c r="BXM230" s="4"/>
      <c r="BXN230" s="4"/>
      <c r="BXO230" s="3"/>
      <c r="BXP230" s="11"/>
      <c r="BXQ230" s="4"/>
      <c r="BXR230" s="4"/>
      <c r="BXS230" s="15"/>
      <c r="BXT230" s="15"/>
      <c r="BXU230" s="3"/>
      <c r="BXV230" s="3"/>
      <c r="BXW230" s="4"/>
      <c r="BXX230" s="4"/>
      <c r="BXY230" s="3"/>
      <c r="BXZ230" s="6"/>
      <c r="BYA230" s="14"/>
      <c r="BYB230" s="101"/>
      <c r="BYC230" s="14"/>
      <c r="BYD230" s="4"/>
      <c r="BYE230" s="4"/>
      <c r="BYF230" s="4"/>
      <c r="BYG230" s="4"/>
      <c r="BYH230" s="4"/>
      <c r="BYI230" s="4"/>
      <c r="BYJ230" s="3"/>
      <c r="BYK230" s="11"/>
      <c r="BYL230" s="4"/>
      <c r="BYM230" s="4"/>
      <c r="BYN230" s="15"/>
      <c r="BYO230" s="15"/>
      <c r="BYP230" s="3"/>
      <c r="BYQ230" s="3"/>
      <c r="BYR230" s="4"/>
      <c r="BYS230" s="4"/>
      <c r="BYT230" s="3"/>
      <c r="BYU230" s="6"/>
      <c r="BYV230" s="14"/>
      <c r="BYW230" s="101"/>
      <c r="BYX230" s="14"/>
      <c r="BYY230" s="4"/>
      <c r="BYZ230" s="4"/>
      <c r="BZA230" s="4"/>
      <c r="BZB230" s="4"/>
      <c r="BZC230" s="4"/>
      <c r="BZD230" s="4"/>
      <c r="BZE230" s="3"/>
      <c r="BZF230" s="11"/>
      <c r="BZG230" s="4"/>
      <c r="BZH230" s="4"/>
      <c r="BZI230" s="15"/>
      <c r="BZJ230" s="15"/>
      <c r="BZK230" s="3"/>
      <c r="BZL230" s="3"/>
      <c r="BZM230" s="4"/>
      <c r="BZN230" s="4"/>
      <c r="BZO230" s="3"/>
      <c r="BZP230" s="6"/>
      <c r="BZQ230" s="14"/>
      <c r="BZR230" s="101"/>
      <c r="BZS230" s="14"/>
      <c r="BZT230" s="4"/>
      <c r="BZU230" s="4"/>
      <c r="BZV230" s="4"/>
      <c r="BZW230" s="4"/>
      <c r="BZX230" s="4"/>
      <c r="BZY230" s="4"/>
      <c r="BZZ230" s="3"/>
      <c r="CAA230" s="11"/>
      <c r="CAB230" s="4"/>
      <c r="CAC230" s="4"/>
      <c r="CAD230" s="15"/>
      <c r="CAE230" s="15"/>
      <c r="CAF230" s="3"/>
      <c r="CAG230" s="3"/>
      <c r="CAH230" s="4"/>
      <c r="CAI230" s="4"/>
      <c r="CAJ230" s="3"/>
      <c r="CAK230" s="6"/>
      <c r="CAL230" s="14"/>
      <c r="CAM230" s="101"/>
      <c r="CAN230" s="14"/>
      <c r="CAO230" s="4"/>
      <c r="CAP230" s="4"/>
      <c r="CAQ230" s="4"/>
      <c r="CAR230" s="4"/>
      <c r="CAS230" s="4"/>
      <c r="CAT230" s="4"/>
      <c r="CAU230" s="3"/>
      <c r="CAV230" s="11"/>
      <c r="CAW230" s="4"/>
      <c r="CAX230" s="4"/>
      <c r="CAY230" s="15"/>
      <c r="CAZ230" s="15"/>
      <c r="CBA230" s="3"/>
      <c r="CBB230" s="3"/>
      <c r="CBC230" s="4"/>
      <c r="CBD230" s="4"/>
      <c r="CBE230" s="3"/>
      <c r="CBF230" s="6"/>
      <c r="CBG230" s="14"/>
      <c r="CBH230" s="101"/>
      <c r="CBI230" s="14"/>
      <c r="CBJ230" s="4"/>
      <c r="CBK230" s="4"/>
      <c r="CBL230" s="4"/>
      <c r="CBM230" s="4"/>
      <c r="CBN230" s="4"/>
      <c r="CBO230" s="4"/>
      <c r="CBP230" s="3"/>
      <c r="CBQ230" s="11"/>
      <c r="CBR230" s="4"/>
      <c r="CBS230" s="4"/>
      <c r="CBT230" s="15"/>
      <c r="CBU230" s="15"/>
      <c r="CBV230" s="3"/>
      <c r="CBW230" s="3"/>
      <c r="CBX230" s="4"/>
      <c r="CBY230" s="4"/>
      <c r="CBZ230" s="3"/>
      <c r="CCA230" s="6"/>
      <c r="CCB230" s="14"/>
      <c r="CCC230" s="101"/>
      <c r="CCD230" s="14"/>
      <c r="CCE230" s="4"/>
      <c r="CCF230" s="4"/>
      <c r="CCG230" s="4"/>
      <c r="CCH230" s="4"/>
      <c r="CCI230" s="4"/>
      <c r="CCJ230" s="4"/>
      <c r="CCK230" s="3"/>
      <c r="CCL230" s="11"/>
      <c r="CCM230" s="4"/>
      <c r="CCN230" s="4"/>
      <c r="CCO230" s="15"/>
      <c r="CCP230" s="15"/>
      <c r="CCQ230" s="3"/>
      <c r="CCR230" s="3"/>
      <c r="CCS230" s="4"/>
      <c r="CCT230" s="4"/>
      <c r="CCU230" s="3"/>
      <c r="CCV230" s="6"/>
      <c r="CCW230" s="14"/>
      <c r="CCX230" s="101"/>
      <c r="CCY230" s="14"/>
      <c r="CCZ230" s="4"/>
      <c r="CDA230" s="4"/>
      <c r="CDB230" s="4"/>
      <c r="CDC230" s="4"/>
      <c r="CDD230" s="4"/>
      <c r="CDE230" s="4"/>
      <c r="CDF230" s="3"/>
      <c r="CDG230" s="11"/>
      <c r="CDH230" s="4"/>
      <c r="CDI230" s="4"/>
      <c r="CDJ230" s="15"/>
      <c r="CDK230" s="15"/>
      <c r="CDL230" s="3"/>
      <c r="CDM230" s="3"/>
      <c r="CDN230" s="4"/>
      <c r="CDO230" s="4"/>
      <c r="CDP230" s="3"/>
      <c r="CDQ230" s="6"/>
      <c r="CDR230" s="14"/>
      <c r="CDS230" s="101"/>
      <c r="CDT230" s="14"/>
      <c r="CDU230" s="4"/>
      <c r="CDV230" s="4"/>
      <c r="CDW230" s="4"/>
      <c r="CDX230" s="4"/>
      <c r="CDY230" s="4"/>
      <c r="CDZ230" s="4"/>
      <c r="CEA230" s="3"/>
      <c r="CEB230" s="11"/>
      <c r="CEC230" s="4"/>
      <c r="CED230" s="4"/>
      <c r="CEE230" s="15"/>
      <c r="CEF230" s="15"/>
      <c r="CEG230" s="3"/>
      <c r="CEH230" s="3"/>
      <c r="CEI230" s="4"/>
      <c r="CEJ230" s="4"/>
      <c r="CEK230" s="3"/>
      <c r="CEL230" s="6"/>
      <c r="CEM230" s="14"/>
      <c r="CEN230" s="101"/>
      <c r="CEO230" s="14"/>
      <c r="CEP230" s="4"/>
      <c r="CEQ230" s="4"/>
      <c r="CER230" s="4"/>
      <c r="CES230" s="4"/>
      <c r="CET230" s="4"/>
      <c r="CEU230" s="4"/>
      <c r="CEV230" s="3"/>
      <c r="CEW230" s="11"/>
      <c r="CEX230" s="4"/>
      <c r="CEY230" s="4"/>
      <c r="CEZ230" s="15"/>
      <c r="CFA230" s="15"/>
      <c r="CFB230" s="3"/>
      <c r="CFC230" s="3"/>
      <c r="CFD230" s="4"/>
      <c r="CFE230" s="4"/>
      <c r="CFF230" s="3"/>
      <c r="CFG230" s="6"/>
      <c r="CFH230" s="14"/>
      <c r="CFI230" s="101"/>
      <c r="CFJ230" s="14"/>
      <c r="CFK230" s="4"/>
      <c r="CFL230" s="4"/>
      <c r="CFM230" s="4"/>
      <c r="CFN230" s="4"/>
      <c r="CFO230" s="4"/>
      <c r="CFP230" s="4"/>
      <c r="CFQ230" s="3"/>
      <c r="CFR230" s="11"/>
      <c r="CFS230" s="4"/>
      <c r="CFT230" s="4"/>
      <c r="CFU230" s="15"/>
      <c r="CFV230" s="15"/>
      <c r="CFW230" s="3"/>
      <c r="CFX230" s="3"/>
      <c r="CFY230" s="4"/>
      <c r="CFZ230" s="4"/>
      <c r="CGA230" s="3"/>
      <c r="CGB230" s="6"/>
      <c r="CGC230" s="14"/>
      <c r="CGD230" s="101"/>
      <c r="CGE230" s="14"/>
      <c r="CGF230" s="4"/>
      <c r="CGG230" s="4"/>
      <c r="CGH230" s="4"/>
      <c r="CGI230" s="4"/>
      <c r="CGJ230" s="4"/>
      <c r="CGK230" s="4"/>
      <c r="CGL230" s="3"/>
      <c r="CGM230" s="11"/>
      <c r="CGN230" s="4"/>
      <c r="CGO230" s="4"/>
      <c r="CGP230" s="15"/>
      <c r="CGQ230" s="15"/>
      <c r="CGR230" s="3"/>
      <c r="CGS230" s="3"/>
      <c r="CGT230" s="4"/>
      <c r="CGU230" s="4"/>
      <c r="CGV230" s="3"/>
      <c r="CGW230" s="6"/>
      <c r="CGX230" s="14"/>
      <c r="CGY230" s="101"/>
      <c r="CGZ230" s="14"/>
      <c r="CHA230" s="4"/>
      <c r="CHB230" s="4"/>
      <c r="CHC230" s="4"/>
      <c r="CHD230" s="4"/>
      <c r="CHE230" s="4"/>
      <c r="CHF230" s="4"/>
      <c r="CHG230" s="3"/>
      <c r="CHH230" s="11"/>
      <c r="CHI230" s="4"/>
      <c r="CHJ230" s="4"/>
      <c r="CHK230" s="15"/>
      <c r="CHL230" s="15"/>
      <c r="CHM230" s="3"/>
      <c r="CHN230" s="3"/>
      <c r="CHO230" s="4"/>
      <c r="CHP230" s="4"/>
      <c r="CHQ230" s="3"/>
      <c r="CHR230" s="6"/>
      <c r="CHS230" s="14"/>
      <c r="CHT230" s="101"/>
      <c r="CHU230" s="14"/>
      <c r="CHV230" s="4"/>
      <c r="CHW230" s="4"/>
      <c r="CHX230" s="4"/>
      <c r="CHY230" s="4"/>
      <c r="CHZ230" s="4"/>
      <c r="CIA230" s="4"/>
      <c r="CIB230" s="3"/>
      <c r="CIC230" s="11"/>
      <c r="CID230" s="4"/>
      <c r="CIE230" s="4"/>
      <c r="CIF230" s="15"/>
      <c r="CIG230" s="15"/>
      <c r="CIH230" s="3"/>
      <c r="CII230" s="3"/>
      <c r="CIJ230" s="4"/>
      <c r="CIK230" s="4"/>
      <c r="CIL230" s="3"/>
      <c r="CIM230" s="6"/>
      <c r="CIN230" s="14"/>
      <c r="CIO230" s="101"/>
      <c r="CIP230" s="14"/>
      <c r="CIQ230" s="4"/>
      <c r="CIR230" s="4"/>
      <c r="CIS230" s="4"/>
      <c r="CIT230" s="4"/>
      <c r="CIU230" s="4"/>
      <c r="CIV230" s="4"/>
      <c r="CIW230" s="3"/>
      <c r="CIX230" s="11"/>
      <c r="CIY230" s="4"/>
      <c r="CIZ230" s="4"/>
      <c r="CJA230" s="15"/>
      <c r="CJB230" s="15"/>
      <c r="CJC230" s="3"/>
      <c r="CJD230" s="3"/>
      <c r="CJE230" s="4"/>
      <c r="CJF230" s="4"/>
      <c r="CJG230" s="3"/>
      <c r="CJH230" s="6"/>
      <c r="CJI230" s="14"/>
      <c r="CJJ230" s="101"/>
      <c r="CJK230" s="14"/>
      <c r="CJL230" s="4"/>
      <c r="CJM230" s="4"/>
      <c r="CJN230" s="4"/>
      <c r="CJO230" s="4"/>
      <c r="CJP230" s="4"/>
      <c r="CJQ230" s="4"/>
      <c r="CJR230" s="3"/>
      <c r="CJS230" s="11"/>
      <c r="CJT230" s="4"/>
      <c r="CJU230" s="4"/>
      <c r="CJV230" s="15"/>
      <c r="CJW230" s="15"/>
      <c r="CJX230" s="3"/>
      <c r="CJY230" s="3"/>
      <c r="CJZ230" s="4"/>
      <c r="CKA230" s="4"/>
      <c r="CKB230" s="3"/>
      <c r="CKC230" s="6"/>
      <c r="CKD230" s="14"/>
      <c r="CKE230" s="101"/>
      <c r="CKF230" s="14"/>
      <c r="CKG230" s="4"/>
      <c r="CKH230" s="4"/>
      <c r="CKI230" s="4"/>
      <c r="CKJ230" s="4"/>
      <c r="CKK230" s="4"/>
      <c r="CKL230" s="4"/>
      <c r="CKM230" s="3"/>
      <c r="CKN230" s="11"/>
      <c r="CKO230" s="4"/>
      <c r="CKP230" s="4"/>
      <c r="CKQ230" s="15"/>
      <c r="CKR230" s="15"/>
      <c r="CKS230" s="3"/>
      <c r="CKT230" s="3"/>
      <c r="CKU230" s="4"/>
      <c r="CKV230" s="4"/>
      <c r="CKW230" s="3"/>
      <c r="CKX230" s="6"/>
      <c r="CKY230" s="14"/>
      <c r="CKZ230" s="101"/>
      <c r="CLA230" s="14"/>
      <c r="CLB230" s="4"/>
      <c r="CLC230" s="4"/>
      <c r="CLD230" s="4"/>
      <c r="CLE230" s="4"/>
      <c r="CLF230" s="4"/>
      <c r="CLG230" s="4"/>
      <c r="CLH230" s="3"/>
      <c r="CLI230" s="11"/>
      <c r="CLJ230" s="4"/>
      <c r="CLK230" s="4"/>
      <c r="CLL230" s="15"/>
      <c r="CLM230" s="15"/>
      <c r="CLN230" s="3"/>
      <c r="CLO230" s="3"/>
      <c r="CLP230" s="4"/>
      <c r="CLQ230" s="4"/>
      <c r="CLR230" s="3"/>
      <c r="CLS230" s="6"/>
      <c r="CLT230" s="14"/>
      <c r="CLU230" s="101"/>
      <c r="CLV230" s="14"/>
      <c r="CLW230" s="4"/>
      <c r="CLX230" s="4"/>
      <c r="CLY230" s="4"/>
      <c r="CLZ230" s="4"/>
      <c r="CMA230" s="4"/>
      <c r="CMB230" s="4"/>
      <c r="CMC230" s="3"/>
      <c r="CMD230" s="11"/>
      <c r="CME230" s="4"/>
      <c r="CMF230" s="4"/>
      <c r="CMG230" s="15"/>
      <c r="CMH230" s="15"/>
      <c r="CMI230" s="3"/>
      <c r="CMJ230" s="3"/>
      <c r="CMK230" s="4"/>
      <c r="CML230" s="4"/>
      <c r="CMM230" s="3"/>
      <c r="CMN230" s="6"/>
      <c r="CMO230" s="14"/>
      <c r="CMP230" s="101"/>
      <c r="CMQ230" s="14"/>
      <c r="CMR230" s="4"/>
      <c r="CMS230" s="4"/>
      <c r="CMT230" s="4"/>
      <c r="CMU230" s="4"/>
      <c r="CMV230" s="4"/>
      <c r="CMW230" s="4"/>
      <c r="CMX230" s="3"/>
      <c r="CMY230" s="11"/>
      <c r="CMZ230" s="4"/>
      <c r="CNA230" s="4"/>
      <c r="CNB230" s="15"/>
      <c r="CNC230" s="15"/>
      <c r="CND230" s="3"/>
      <c r="CNE230" s="3"/>
      <c r="CNF230" s="4"/>
      <c r="CNG230" s="4"/>
      <c r="CNH230" s="3"/>
      <c r="CNI230" s="6"/>
      <c r="CNJ230" s="14"/>
      <c r="CNK230" s="101"/>
      <c r="CNL230" s="14"/>
      <c r="CNM230" s="4"/>
      <c r="CNN230" s="4"/>
      <c r="CNO230" s="4"/>
      <c r="CNP230" s="4"/>
      <c r="CNQ230" s="4"/>
      <c r="CNR230" s="4"/>
      <c r="CNS230" s="3"/>
      <c r="CNT230" s="11"/>
      <c r="CNU230" s="4"/>
      <c r="CNV230" s="4"/>
      <c r="CNW230" s="15"/>
      <c r="CNX230" s="15"/>
      <c r="CNY230" s="3"/>
      <c r="CNZ230" s="3"/>
      <c r="COA230" s="4"/>
      <c r="COB230" s="4"/>
      <c r="COC230" s="3"/>
      <c r="COD230" s="6"/>
      <c r="COE230" s="14"/>
      <c r="COF230" s="101"/>
      <c r="COG230" s="14"/>
      <c r="COH230" s="4"/>
      <c r="COI230" s="4"/>
      <c r="COJ230" s="4"/>
      <c r="COK230" s="4"/>
      <c r="COL230" s="4"/>
      <c r="COM230" s="4"/>
      <c r="CON230" s="3"/>
      <c r="COO230" s="11"/>
      <c r="COP230" s="4"/>
      <c r="COQ230" s="4"/>
      <c r="COR230" s="15"/>
      <c r="COS230" s="15"/>
      <c r="COT230" s="3"/>
      <c r="COU230" s="3"/>
      <c r="COV230" s="4"/>
      <c r="COW230" s="4"/>
      <c r="COX230" s="3"/>
      <c r="COY230" s="6"/>
      <c r="COZ230" s="14"/>
      <c r="CPA230" s="101"/>
      <c r="CPB230" s="14"/>
      <c r="CPC230" s="4"/>
      <c r="CPD230" s="4"/>
      <c r="CPE230" s="4"/>
      <c r="CPF230" s="4"/>
      <c r="CPG230" s="4"/>
      <c r="CPH230" s="4"/>
      <c r="CPI230" s="3"/>
      <c r="CPJ230" s="11"/>
      <c r="CPK230" s="4"/>
      <c r="CPL230" s="4"/>
      <c r="CPM230" s="15"/>
      <c r="CPN230" s="15"/>
      <c r="CPO230" s="3"/>
      <c r="CPP230" s="3"/>
      <c r="CPQ230" s="4"/>
      <c r="CPR230" s="4"/>
      <c r="CPS230" s="3"/>
      <c r="CPT230" s="6"/>
      <c r="CPU230" s="14"/>
      <c r="CPV230" s="101"/>
      <c r="CPW230" s="14"/>
      <c r="CPX230" s="4"/>
      <c r="CPY230" s="4"/>
      <c r="CPZ230" s="4"/>
      <c r="CQA230" s="4"/>
      <c r="CQB230" s="4"/>
      <c r="CQC230" s="4"/>
      <c r="CQD230" s="3"/>
      <c r="CQE230" s="11"/>
      <c r="CQF230" s="4"/>
      <c r="CQG230" s="4"/>
      <c r="CQH230" s="15"/>
      <c r="CQI230" s="15"/>
      <c r="CQJ230" s="3"/>
      <c r="CQK230" s="3"/>
      <c r="CQL230" s="4"/>
      <c r="CQM230" s="4"/>
      <c r="CQN230" s="3"/>
      <c r="CQO230" s="6"/>
      <c r="CQP230" s="14"/>
      <c r="CQQ230" s="101"/>
      <c r="CQR230" s="14"/>
      <c r="CQS230" s="4"/>
      <c r="CQT230" s="4"/>
      <c r="CQU230" s="4"/>
      <c r="CQV230" s="4"/>
      <c r="CQW230" s="4"/>
      <c r="CQX230" s="4"/>
      <c r="CQY230" s="3"/>
      <c r="CQZ230" s="11"/>
      <c r="CRA230" s="4"/>
      <c r="CRB230" s="4"/>
      <c r="CRC230" s="15"/>
      <c r="CRD230" s="15"/>
      <c r="CRE230" s="3"/>
      <c r="CRF230" s="3"/>
      <c r="CRG230" s="4"/>
      <c r="CRH230" s="4"/>
      <c r="CRI230" s="3"/>
      <c r="CRJ230" s="6"/>
      <c r="CRK230" s="14"/>
      <c r="CRL230" s="101"/>
      <c r="CRM230" s="14"/>
      <c r="CRN230" s="4"/>
      <c r="CRO230" s="4"/>
      <c r="CRP230" s="4"/>
      <c r="CRQ230" s="4"/>
      <c r="CRR230" s="4"/>
      <c r="CRS230" s="4"/>
      <c r="CRT230" s="3"/>
      <c r="CRU230" s="11"/>
      <c r="CRV230" s="4"/>
      <c r="CRW230" s="4"/>
      <c r="CRX230" s="15"/>
      <c r="CRY230" s="15"/>
      <c r="CRZ230" s="3"/>
      <c r="CSA230" s="3"/>
      <c r="CSB230" s="4"/>
      <c r="CSC230" s="4"/>
      <c r="CSD230" s="3"/>
      <c r="CSE230" s="6"/>
      <c r="CSF230" s="14"/>
      <c r="CSG230" s="101"/>
      <c r="CSH230" s="14"/>
      <c r="CSI230" s="4"/>
      <c r="CSJ230" s="4"/>
      <c r="CSK230" s="4"/>
      <c r="CSL230" s="4"/>
      <c r="CSM230" s="4"/>
      <c r="CSN230" s="4"/>
      <c r="CSO230" s="3"/>
      <c r="CSP230" s="11"/>
      <c r="CSQ230" s="4"/>
      <c r="CSR230" s="4"/>
      <c r="CSS230" s="15"/>
      <c r="CST230" s="15"/>
      <c r="CSU230" s="3"/>
      <c r="CSV230" s="3"/>
      <c r="CSW230" s="4"/>
      <c r="CSX230" s="4"/>
      <c r="CSY230" s="3"/>
      <c r="CSZ230" s="6"/>
      <c r="CTA230" s="14"/>
      <c r="CTB230" s="101"/>
      <c r="CTC230" s="14"/>
      <c r="CTD230" s="4"/>
      <c r="CTE230" s="4"/>
      <c r="CTF230" s="4"/>
      <c r="CTG230" s="4"/>
      <c r="CTH230" s="4"/>
      <c r="CTI230" s="4"/>
      <c r="CTJ230" s="3"/>
      <c r="CTK230" s="11"/>
      <c r="CTL230" s="4"/>
      <c r="CTM230" s="4"/>
      <c r="CTN230" s="15"/>
      <c r="CTO230" s="15"/>
      <c r="CTP230" s="3"/>
      <c r="CTQ230" s="3"/>
      <c r="CTR230" s="4"/>
      <c r="CTS230" s="4"/>
      <c r="CTT230" s="3"/>
      <c r="CTU230" s="6"/>
      <c r="CTV230" s="14"/>
      <c r="CTW230" s="101"/>
      <c r="CTX230" s="14"/>
      <c r="CTY230" s="4"/>
      <c r="CTZ230" s="4"/>
      <c r="CUA230" s="4"/>
      <c r="CUB230" s="4"/>
      <c r="CUC230" s="4"/>
      <c r="CUD230" s="4"/>
      <c r="CUE230" s="3"/>
      <c r="CUF230" s="11"/>
      <c r="CUG230" s="4"/>
      <c r="CUH230" s="4"/>
      <c r="CUI230" s="15"/>
      <c r="CUJ230" s="15"/>
      <c r="CUK230" s="3"/>
      <c r="CUL230" s="3"/>
      <c r="CUM230" s="4"/>
      <c r="CUN230" s="4"/>
      <c r="CUO230" s="3"/>
      <c r="CUP230" s="6"/>
      <c r="CUQ230" s="14"/>
      <c r="CUR230" s="101"/>
      <c r="CUS230" s="14"/>
      <c r="CUT230" s="4"/>
      <c r="CUU230" s="4"/>
      <c r="CUV230" s="4"/>
      <c r="CUW230" s="4"/>
      <c r="CUX230" s="4"/>
      <c r="CUY230" s="4"/>
      <c r="CUZ230" s="3"/>
      <c r="CVA230" s="11"/>
      <c r="CVB230" s="4"/>
      <c r="CVC230" s="4"/>
      <c r="CVD230" s="15"/>
      <c r="CVE230" s="15"/>
      <c r="CVF230" s="3"/>
      <c r="CVG230" s="3"/>
      <c r="CVH230" s="4"/>
      <c r="CVI230" s="4"/>
      <c r="CVJ230" s="3"/>
      <c r="CVK230" s="6"/>
      <c r="CVL230" s="14"/>
      <c r="CVM230" s="101"/>
      <c r="CVN230" s="14"/>
      <c r="CVO230" s="4"/>
      <c r="CVP230" s="4"/>
      <c r="CVQ230" s="4"/>
      <c r="CVR230" s="4"/>
      <c r="CVS230" s="4"/>
      <c r="CVT230" s="4"/>
      <c r="CVU230" s="3"/>
      <c r="CVV230" s="11"/>
      <c r="CVW230" s="4"/>
      <c r="CVX230" s="4"/>
      <c r="CVY230" s="15"/>
      <c r="CVZ230" s="15"/>
      <c r="CWA230" s="3"/>
      <c r="CWB230" s="3"/>
      <c r="CWC230" s="4"/>
      <c r="CWD230" s="4"/>
      <c r="CWE230" s="3"/>
      <c r="CWF230" s="6"/>
      <c r="CWG230" s="14"/>
      <c r="CWH230" s="101"/>
      <c r="CWI230" s="14"/>
      <c r="CWJ230" s="4"/>
      <c r="CWK230" s="4"/>
      <c r="CWL230" s="4"/>
      <c r="CWM230" s="4"/>
      <c r="CWN230" s="4"/>
      <c r="CWO230" s="4"/>
      <c r="CWP230" s="3"/>
      <c r="CWQ230" s="11"/>
      <c r="CWR230" s="4"/>
      <c r="CWS230" s="4"/>
      <c r="CWT230" s="15"/>
      <c r="CWU230" s="15"/>
      <c r="CWV230" s="3"/>
      <c r="CWW230" s="3"/>
      <c r="CWX230" s="4"/>
      <c r="CWY230" s="4"/>
      <c r="CWZ230" s="3"/>
      <c r="CXA230" s="6"/>
      <c r="CXB230" s="14"/>
      <c r="CXC230" s="101"/>
      <c r="CXD230" s="14"/>
      <c r="CXE230" s="4"/>
      <c r="CXF230" s="4"/>
      <c r="CXG230" s="4"/>
      <c r="CXH230" s="4"/>
      <c r="CXI230" s="4"/>
      <c r="CXJ230" s="4"/>
      <c r="CXK230" s="3"/>
      <c r="CXL230" s="11"/>
      <c r="CXM230" s="4"/>
      <c r="CXN230" s="4"/>
      <c r="CXO230" s="15"/>
      <c r="CXP230" s="15"/>
      <c r="CXQ230" s="3"/>
      <c r="CXR230" s="3"/>
      <c r="CXS230" s="4"/>
      <c r="CXT230" s="4"/>
      <c r="CXU230" s="3"/>
      <c r="CXV230" s="6"/>
      <c r="CXW230" s="14"/>
      <c r="CXX230" s="101"/>
      <c r="CXY230" s="14"/>
      <c r="CXZ230" s="4"/>
      <c r="CYA230" s="4"/>
      <c r="CYB230" s="4"/>
      <c r="CYC230" s="4"/>
      <c r="CYD230" s="4"/>
      <c r="CYE230" s="4"/>
      <c r="CYF230" s="3"/>
      <c r="CYG230" s="11"/>
      <c r="CYH230" s="4"/>
      <c r="CYI230" s="4"/>
      <c r="CYJ230" s="15"/>
      <c r="CYK230" s="15"/>
      <c r="CYL230" s="3"/>
      <c r="CYM230" s="3"/>
      <c r="CYN230" s="4"/>
      <c r="CYO230" s="4"/>
      <c r="CYP230" s="3"/>
      <c r="CYQ230" s="6"/>
      <c r="CYR230" s="14"/>
      <c r="CYS230" s="101"/>
      <c r="CYT230" s="14"/>
      <c r="CYU230" s="4"/>
      <c r="CYV230" s="4"/>
      <c r="CYW230" s="4"/>
      <c r="CYX230" s="4"/>
      <c r="CYY230" s="4"/>
      <c r="CYZ230" s="4"/>
      <c r="CZA230" s="3"/>
      <c r="CZB230" s="11"/>
      <c r="CZC230" s="4"/>
      <c r="CZD230" s="4"/>
      <c r="CZE230" s="15"/>
      <c r="CZF230" s="15"/>
      <c r="CZG230" s="3"/>
      <c r="CZH230" s="3"/>
      <c r="CZI230" s="4"/>
      <c r="CZJ230" s="4"/>
      <c r="CZK230" s="3"/>
      <c r="CZL230" s="6"/>
      <c r="CZM230" s="14"/>
      <c r="CZN230" s="101"/>
      <c r="CZO230" s="14"/>
      <c r="CZP230" s="4"/>
      <c r="CZQ230" s="4"/>
      <c r="CZR230" s="4"/>
      <c r="CZS230" s="4"/>
      <c r="CZT230" s="4"/>
      <c r="CZU230" s="4"/>
      <c r="CZV230" s="3"/>
      <c r="CZW230" s="11"/>
      <c r="CZX230" s="4"/>
      <c r="CZY230" s="4"/>
      <c r="CZZ230" s="15"/>
      <c r="DAA230" s="15"/>
      <c r="DAB230" s="3"/>
      <c r="DAC230" s="3"/>
      <c r="DAD230" s="4"/>
      <c r="DAE230" s="4"/>
      <c r="DAF230" s="3"/>
      <c r="DAG230" s="6"/>
      <c r="DAH230" s="14"/>
      <c r="DAI230" s="101"/>
      <c r="DAJ230" s="14"/>
      <c r="DAK230" s="4"/>
      <c r="DAL230" s="4"/>
      <c r="DAM230" s="4"/>
      <c r="DAN230" s="4"/>
      <c r="DAO230" s="4"/>
      <c r="DAP230" s="4"/>
      <c r="DAQ230" s="3"/>
      <c r="DAR230" s="11"/>
      <c r="DAS230" s="4"/>
      <c r="DAT230" s="4"/>
      <c r="DAU230" s="15"/>
      <c r="DAV230" s="15"/>
      <c r="DAW230" s="3"/>
      <c r="DAX230" s="3"/>
      <c r="DAY230" s="4"/>
      <c r="DAZ230" s="4"/>
      <c r="DBA230" s="3"/>
      <c r="DBB230" s="6"/>
      <c r="DBC230" s="14"/>
      <c r="DBD230" s="101"/>
      <c r="DBE230" s="14"/>
      <c r="DBF230" s="4"/>
      <c r="DBG230" s="4"/>
      <c r="DBH230" s="4"/>
      <c r="DBI230" s="4"/>
      <c r="DBJ230" s="4"/>
      <c r="DBK230" s="4"/>
      <c r="DBL230" s="3"/>
      <c r="DBM230" s="11"/>
      <c r="DBN230" s="4"/>
      <c r="DBO230" s="4"/>
      <c r="DBP230" s="15"/>
      <c r="DBQ230" s="15"/>
      <c r="DBR230" s="3"/>
      <c r="DBS230" s="3"/>
      <c r="DBT230" s="4"/>
      <c r="DBU230" s="4"/>
      <c r="DBV230" s="3"/>
      <c r="DBW230" s="6"/>
      <c r="DBX230" s="14"/>
      <c r="DBY230" s="101"/>
      <c r="DBZ230" s="14"/>
      <c r="DCA230" s="4"/>
      <c r="DCB230" s="4"/>
      <c r="DCC230" s="4"/>
      <c r="DCD230" s="4"/>
      <c r="DCE230" s="4"/>
      <c r="DCF230" s="4"/>
      <c r="DCG230" s="3"/>
      <c r="DCH230" s="11"/>
      <c r="DCI230" s="4"/>
      <c r="DCJ230" s="4"/>
      <c r="DCK230" s="15"/>
      <c r="DCL230" s="15"/>
      <c r="DCM230" s="3"/>
      <c r="DCN230" s="3"/>
      <c r="DCO230" s="4"/>
      <c r="DCP230" s="4"/>
      <c r="DCQ230" s="3"/>
      <c r="DCR230" s="6"/>
      <c r="DCS230" s="14"/>
      <c r="DCT230" s="101"/>
      <c r="DCU230" s="14"/>
      <c r="DCV230" s="4"/>
      <c r="DCW230" s="4"/>
      <c r="DCX230" s="4"/>
      <c r="DCY230" s="4"/>
      <c r="DCZ230" s="4"/>
      <c r="DDA230" s="4"/>
      <c r="DDB230" s="3"/>
      <c r="DDC230" s="11"/>
      <c r="DDD230" s="4"/>
      <c r="DDE230" s="4"/>
      <c r="DDF230" s="15"/>
      <c r="DDG230" s="15"/>
      <c r="DDH230" s="3"/>
      <c r="DDI230" s="3"/>
      <c r="DDJ230" s="4"/>
      <c r="DDK230" s="4"/>
      <c r="DDL230" s="3"/>
      <c r="DDM230" s="6"/>
      <c r="DDN230" s="14"/>
      <c r="DDO230" s="101"/>
      <c r="DDP230" s="14"/>
      <c r="DDQ230" s="4"/>
      <c r="DDR230" s="4"/>
      <c r="DDS230" s="4"/>
      <c r="DDT230" s="4"/>
      <c r="DDU230" s="4"/>
      <c r="DDV230" s="4"/>
      <c r="DDW230" s="3"/>
      <c r="DDX230" s="11"/>
      <c r="DDY230" s="4"/>
      <c r="DDZ230" s="4"/>
      <c r="DEA230" s="15"/>
      <c r="DEB230" s="15"/>
      <c r="DEC230" s="3"/>
      <c r="DED230" s="3"/>
      <c r="DEE230" s="4"/>
      <c r="DEF230" s="4"/>
      <c r="DEG230" s="3"/>
      <c r="DEH230" s="6"/>
      <c r="DEI230" s="14"/>
      <c r="DEJ230" s="101"/>
      <c r="DEK230" s="14"/>
      <c r="DEL230" s="4"/>
      <c r="DEM230" s="4"/>
      <c r="DEN230" s="4"/>
      <c r="DEO230" s="4"/>
      <c r="DEP230" s="4"/>
      <c r="DEQ230" s="4"/>
      <c r="DER230" s="3"/>
      <c r="DES230" s="11"/>
      <c r="DET230" s="4"/>
      <c r="DEU230" s="4"/>
      <c r="DEV230" s="15"/>
      <c r="DEW230" s="15"/>
      <c r="DEX230" s="3"/>
      <c r="DEY230" s="3"/>
      <c r="DEZ230" s="4"/>
      <c r="DFA230" s="4"/>
      <c r="DFB230" s="3"/>
      <c r="DFC230" s="6"/>
      <c r="DFD230" s="14"/>
      <c r="DFE230" s="101"/>
      <c r="DFF230" s="14"/>
      <c r="DFG230" s="4"/>
      <c r="DFH230" s="4"/>
      <c r="DFI230" s="4"/>
      <c r="DFJ230" s="4"/>
      <c r="DFK230" s="4"/>
      <c r="DFL230" s="4"/>
      <c r="DFM230" s="3"/>
      <c r="DFN230" s="11"/>
      <c r="DFO230" s="4"/>
      <c r="DFP230" s="4"/>
      <c r="DFQ230" s="15"/>
      <c r="DFR230" s="15"/>
      <c r="DFS230" s="3"/>
      <c r="DFT230" s="3"/>
      <c r="DFU230" s="4"/>
      <c r="DFV230" s="4"/>
      <c r="DFW230" s="3"/>
      <c r="DFX230" s="6"/>
      <c r="DFY230" s="14"/>
      <c r="DFZ230" s="101"/>
      <c r="DGA230" s="14"/>
      <c r="DGB230" s="4"/>
      <c r="DGC230" s="4"/>
      <c r="DGD230" s="4"/>
      <c r="DGE230" s="4"/>
      <c r="DGF230" s="4"/>
      <c r="DGG230" s="4"/>
      <c r="DGH230" s="3"/>
      <c r="DGI230" s="11"/>
      <c r="DGJ230" s="4"/>
      <c r="DGK230" s="4"/>
      <c r="DGL230" s="15"/>
      <c r="DGM230" s="15"/>
      <c r="DGN230" s="3"/>
      <c r="DGO230" s="3"/>
      <c r="DGP230" s="4"/>
      <c r="DGQ230" s="4"/>
      <c r="DGR230" s="3"/>
      <c r="DGS230" s="6"/>
      <c r="DGT230" s="14"/>
      <c r="DGU230" s="101"/>
      <c r="DGV230" s="14"/>
      <c r="DGW230" s="4"/>
      <c r="DGX230" s="4"/>
      <c r="DGY230" s="4"/>
      <c r="DGZ230" s="4"/>
      <c r="DHA230" s="4"/>
      <c r="DHB230" s="4"/>
      <c r="DHC230" s="3"/>
      <c r="DHD230" s="11"/>
      <c r="DHE230" s="4"/>
      <c r="DHF230" s="4"/>
      <c r="DHG230" s="15"/>
      <c r="DHH230" s="15"/>
      <c r="DHI230" s="3"/>
      <c r="DHJ230" s="3"/>
      <c r="DHK230" s="4"/>
      <c r="DHL230" s="4"/>
      <c r="DHM230" s="3"/>
      <c r="DHN230" s="6"/>
      <c r="DHO230" s="14"/>
      <c r="DHP230" s="101"/>
      <c r="DHQ230" s="14"/>
      <c r="DHR230" s="4"/>
      <c r="DHS230" s="4"/>
      <c r="DHT230" s="4"/>
      <c r="DHU230" s="4"/>
      <c r="DHV230" s="4"/>
      <c r="DHW230" s="4"/>
      <c r="DHX230" s="3"/>
      <c r="DHY230" s="11"/>
      <c r="DHZ230" s="4"/>
      <c r="DIA230" s="4"/>
      <c r="DIB230" s="15"/>
      <c r="DIC230" s="15"/>
      <c r="DID230" s="3"/>
      <c r="DIE230" s="3"/>
      <c r="DIF230" s="4"/>
      <c r="DIG230" s="4"/>
      <c r="DIH230" s="3"/>
      <c r="DII230" s="6"/>
      <c r="DIJ230" s="14"/>
      <c r="DIK230" s="101"/>
      <c r="DIL230" s="14"/>
      <c r="DIM230" s="4"/>
      <c r="DIN230" s="4"/>
      <c r="DIO230" s="4"/>
      <c r="DIP230" s="4"/>
      <c r="DIQ230" s="4"/>
      <c r="DIR230" s="4"/>
      <c r="DIS230" s="3"/>
      <c r="DIT230" s="11"/>
      <c r="DIU230" s="4"/>
      <c r="DIV230" s="4"/>
      <c r="DIW230" s="15"/>
      <c r="DIX230" s="15"/>
      <c r="DIY230" s="3"/>
      <c r="DIZ230" s="3"/>
      <c r="DJA230" s="4"/>
      <c r="DJB230" s="4"/>
      <c r="DJC230" s="3"/>
      <c r="DJD230" s="6"/>
      <c r="DJE230" s="14"/>
      <c r="DJF230" s="101"/>
      <c r="DJG230" s="14"/>
      <c r="DJH230" s="4"/>
      <c r="DJI230" s="4"/>
      <c r="DJJ230" s="4"/>
      <c r="DJK230" s="4"/>
      <c r="DJL230" s="4"/>
      <c r="DJM230" s="4"/>
      <c r="DJN230" s="3"/>
      <c r="DJO230" s="11"/>
      <c r="DJP230" s="4"/>
      <c r="DJQ230" s="4"/>
      <c r="DJR230" s="15"/>
      <c r="DJS230" s="15"/>
      <c r="DJT230" s="3"/>
      <c r="DJU230" s="3"/>
      <c r="DJV230" s="4"/>
      <c r="DJW230" s="4"/>
      <c r="DJX230" s="3"/>
      <c r="DJY230" s="6"/>
      <c r="DJZ230" s="14"/>
      <c r="DKA230" s="101"/>
      <c r="DKB230" s="14"/>
      <c r="DKC230" s="4"/>
      <c r="DKD230" s="4"/>
      <c r="DKE230" s="4"/>
      <c r="DKF230" s="4"/>
      <c r="DKG230" s="4"/>
      <c r="DKH230" s="4"/>
      <c r="DKI230" s="3"/>
      <c r="DKJ230" s="11"/>
      <c r="DKK230" s="4"/>
      <c r="DKL230" s="4"/>
      <c r="DKM230" s="15"/>
      <c r="DKN230" s="15"/>
      <c r="DKO230" s="3"/>
      <c r="DKP230" s="3"/>
      <c r="DKQ230" s="4"/>
      <c r="DKR230" s="4"/>
      <c r="DKS230" s="3"/>
      <c r="DKT230" s="6"/>
      <c r="DKU230" s="14"/>
      <c r="DKV230" s="101"/>
      <c r="DKW230" s="14"/>
      <c r="DKX230" s="4"/>
      <c r="DKY230" s="4"/>
      <c r="DKZ230" s="4"/>
      <c r="DLA230" s="4"/>
      <c r="DLB230" s="4"/>
      <c r="DLC230" s="4"/>
      <c r="DLD230" s="3"/>
      <c r="DLE230" s="11"/>
      <c r="DLF230" s="4"/>
      <c r="DLG230" s="4"/>
      <c r="DLH230" s="15"/>
      <c r="DLI230" s="15"/>
      <c r="DLJ230" s="3"/>
      <c r="DLK230" s="3"/>
      <c r="DLL230" s="4"/>
      <c r="DLM230" s="4"/>
      <c r="DLN230" s="3"/>
      <c r="DLO230" s="6"/>
      <c r="DLP230" s="14"/>
      <c r="DLQ230" s="101"/>
      <c r="DLR230" s="14"/>
      <c r="DLS230" s="4"/>
      <c r="DLT230" s="4"/>
      <c r="DLU230" s="4"/>
      <c r="DLV230" s="4"/>
      <c r="DLW230" s="4"/>
      <c r="DLX230" s="4"/>
      <c r="DLY230" s="3"/>
      <c r="DLZ230" s="11"/>
      <c r="DMA230" s="4"/>
      <c r="DMB230" s="4"/>
      <c r="DMC230" s="15"/>
      <c r="DMD230" s="15"/>
      <c r="DME230" s="3"/>
      <c r="DMF230" s="3"/>
      <c r="DMG230" s="4"/>
      <c r="DMH230" s="4"/>
      <c r="DMI230" s="3"/>
      <c r="DMJ230" s="6"/>
      <c r="DMK230" s="14"/>
      <c r="DML230" s="101"/>
      <c r="DMM230" s="14"/>
      <c r="DMN230" s="4"/>
      <c r="DMO230" s="4"/>
      <c r="DMP230" s="4"/>
      <c r="DMQ230" s="4"/>
      <c r="DMR230" s="4"/>
      <c r="DMS230" s="4"/>
      <c r="DMT230" s="3"/>
      <c r="DMU230" s="11"/>
      <c r="DMV230" s="4"/>
      <c r="DMW230" s="4"/>
      <c r="DMX230" s="15"/>
      <c r="DMY230" s="15"/>
      <c r="DMZ230" s="3"/>
      <c r="DNA230" s="3"/>
      <c r="DNB230" s="4"/>
      <c r="DNC230" s="4"/>
      <c r="DND230" s="3"/>
      <c r="DNE230" s="6"/>
      <c r="DNF230" s="14"/>
      <c r="DNG230" s="101"/>
      <c r="DNH230" s="14"/>
      <c r="DNI230" s="4"/>
      <c r="DNJ230" s="4"/>
      <c r="DNK230" s="4"/>
      <c r="DNL230" s="4"/>
      <c r="DNM230" s="4"/>
      <c r="DNN230" s="4"/>
      <c r="DNO230" s="3"/>
      <c r="DNP230" s="11"/>
      <c r="DNQ230" s="4"/>
      <c r="DNR230" s="4"/>
      <c r="DNS230" s="15"/>
      <c r="DNT230" s="15"/>
      <c r="DNU230" s="3"/>
      <c r="DNV230" s="3"/>
      <c r="DNW230" s="4"/>
      <c r="DNX230" s="4"/>
      <c r="DNY230" s="3"/>
      <c r="DNZ230" s="6"/>
      <c r="DOA230" s="14"/>
      <c r="DOB230" s="101"/>
      <c r="DOC230" s="14"/>
      <c r="DOD230" s="4"/>
      <c r="DOE230" s="4"/>
      <c r="DOF230" s="4"/>
      <c r="DOG230" s="4"/>
      <c r="DOH230" s="4"/>
      <c r="DOI230" s="4"/>
      <c r="DOJ230" s="3"/>
      <c r="DOK230" s="11"/>
      <c r="DOL230" s="4"/>
      <c r="DOM230" s="4"/>
      <c r="DON230" s="15"/>
      <c r="DOO230" s="15"/>
      <c r="DOP230" s="3"/>
      <c r="DOQ230" s="3"/>
      <c r="DOR230" s="4"/>
      <c r="DOS230" s="4"/>
      <c r="DOT230" s="3"/>
      <c r="DOU230" s="6"/>
      <c r="DOV230" s="14"/>
      <c r="DOW230" s="101"/>
      <c r="DOX230" s="14"/>
      <c r="DOY230" s="4"/>
      <c r="DOZ230" s="4"/>
      <c r="DPA230" s="4"/>
      <c r="DPB230" s="4"/>
      <c r="DPC230" s="4"/>
      <c r="DPD230" s="4"/>
      <c r="DPE230" s="3"/>
      <c r="DPF230" s="11"/>
      <c r="DPG230" s="4"/>
      <c r="DPH230" s="4"/>
      <c r="DPI230" s="15"/>
      <c r="DPJ230" s="15"/>
      <c r="DPK230" s="3"/>
      <c r="DPL230" s="3"/>
      <c r="DPM230" s="4"/>
      <c r="DPN230" s="4"/>
      <c r="DPO230" s="3"/>
      <c r="DPP230" s="6"/>
      <c r="DPQ230" s="14"/>
      <c r="DPR230" s="101"/>
      <c r="DPS230" s="14"/>
      <c r="DPT230" s="4"/>
      <c r="DPU230" s="4"/>
      <c r="DPV230" s="4"/>
      <c r="DPW230" s="4"/>
      <c r="DPX230" s="4"/>
      <c r="DPY230" s="4"/>
      <c r="DPZ230" s="3"/>
      <c r="DQA230" s="11"/>
      <c r="DQB230" s="4"/>
      <c r="DQC230" s="4"/>
      <c r="DQD230" s="15"/>
      <c r="DQE230" s="15"/>
      <c r="DQF230" s="3"/>
      <c r="DQG230" s="3"/>
      <c r="DQH230" s="4"/>
      <c r="DQI230" s="4"/>
      <c r="DQJ230" s="3"/>
      <c r="DQK230" s="6"/>
      <c r="DQL230" s="14"/>
      <c r="DQM230" s="101"/>
      <c r="DQN230" s="14"/>
      <c r="DQO230" s="4"/>
      <c r="DQP230" s="4"/>
      <c r="DQQ230" s="4"/>
      <c r="DQR230" s="4"/>
      <c r="DQS230" s="4"/>
      <c r="DQT230" s="4"/>
      <c r="DQU230" s="3"/>
      <c r="DQV230" s="11"/>
      <c r="DQW230" s="4"/>
      <c r="DQX230" s="4"/>
      <c r="DQY230" s="15"/>
      <c r="DQZ230" s="15"/>
      <c r="DRA230" s="3"/>
      <c r="DRB230" s="3"/>
      <c r="DRC230" s="4"/>
      <c r="DRD230" s="4"/>
      <c r="DRE230" s="3"/>
      <c r="DRF230" s="6"/>
      <c r="DRG230" s="14"/>
      <c r="DRH230" s="101"/>
      <c r="DRI230" s="14"/>
      <c r="DRJ230" s="4"/>
      <c r="DRK230" s="4"/>
      <c r="DRL230" s="4"/>
      <c r="DRM230" s="4"/>
      <c r="DRN230" s="4"/>
      <c r="DRO230" s="4"/>
      <c r="DRP230" s="3"/>
      <c r="DRQ230" s="11"/>
      <c r="DRR230" s="4"/>
      <c r="DRS230" s="4"/>
      <c r="DRT230" s="15"/>
      <c r="DRU230" s="15"/>
      <c r="DRV230" s="3"/>
      <c r="DRW230" s="3"/>
      <c r="DRX230" s="4"/>
      <c r="DRY230" s="4"/>
      <c r="DRZ230" s="3"/>
      <c r="DSA230" s="6"/>
      <c r="DSB230" s="14"/>
      <c r="DSC230" s="101"/>
      <c r="DSD230" s="14"/>
      <c r="DSE230" s="4"/>
      <c r="DSF230" s="4"/>
      <c r="DSG230" s="4"/>
      <c r="DSH230" s="4"/>
      <c r="DSI230" s="4"/>
      <c r="DSJ230" s="4"/>
      <c r="DSK230" s="3"/>
      <c r="DSL230" s="11"/>
      <c r="DSM230" s="4"/>
      <c r="DSN230" s="4"/>
      <c r="DSO230" s="15"/>
      <c r="DSP230" s="15"/>
      <c r="DSQ230" s="3"/>
      <c r="DSR230" s="3"/>
      <c r="DSS230" s="4"/>
      <c r="DST230" s="4"/>
      <c r="DSU230" s="3"/>
      <c r="DSV230" s="6"/>
      <c r="DSW230" s="14"/>
      <c r="DSX230" s="101"/>
      <c r="DSY230" s="14"/>
      <c r="DSZ230" s="4"/>
      <c r="DTA230" s="4"/>
      <c r="DTB230" s="4"/>
      <c r="DTC230" s="4"/>
      <c r="DTD230" s="4"/>
      <c r="DTE230" s="4"/>
      <c r="DTF230" s="3"/>
      <c r="DTG230" s="11"/>
      <c r="DTH230" s="4"/>
      <c r="DTI230" s="4"/>
      <c r="DTJ230" s="15"/>
      <c r="DTK230" s="15"/>
      <c r="DTL230" s="3"/>
      <c r="DTM230" s="3"/>
      <c r="DTN230" s="4"/>
      <c r="DTO230" s="4"/>
      <c r="DTP230" s="3"/>
      <c r="DTQ230" s="6"/>
      <c r="DTR230" s="14"/>
      <c r="DTS230" s="101"/>
      <c r="DTT230" s="14"/>
      <c r="DTU230" s="4"/>
      <c r="DTV230" s="4"/>
      <c r="DTW230" s="4"/>
      <c r="DTX230" s="4"/>
      <c r="DTY230" s="4"/>
      <c r="DTZ230" s="4"/>
      <c r="DUA230" s="3"/>
      <c r="DUB230" s="11"/>
      <c r="DUC230" s="4"/>
      <c r="DUD230" s="4"/>
      <c r="DUE230" s="15"/>
      <c r="DUF230" s="15"/>
      <c r="DUG230" s="3"/>
      <c r="DUH230" s="3"/>
      <c r="DUI230" s="4"/>
      <c r="DUJ230" s="4"/>
      <c r="DUK230" s="3"/>
      <c r="DUL230" s="6"/>
      <c r="DUM230" s="14"/>
      <c r="DUN230" s="101"/>
      <c r="DUO230" s="14"/>
      <c r="DUP230" s="4"/>
      <c r="DUQ230" s="4"/>
      <c r="DUR230" s="4"/>
      <c r="DUS230" s="4"/>
      <c r="DUT230" s="4"/>
      <c r="DUU230" s="4"/>
      <c r="DUV230" s="3"/>
      <c r="DUW230" s="11"/>
      <c r="DUX230" s="4"/>
      <c r="DUY230" s="4"/>
      <c r="DUZ230" s="15"/>
      <c r="DVA230" s="15"/>
      <c r="DVB230" s="3"/>
      <c r="DVC230" s="3"/>
      <c r="DVD230" s="4"/>
      <c r="DVE230" s="4"/>
      <c r="DVF230" s="3"/>
      <c r="DVG230" s="6"/>
      <c r="DVH230" s="14"/>
      <c r="DVI230" s="101"/>
      <c r="DVJ230" s="14"/>
      <c r="DVK230" s="4"/>
      <c r="DVL230" s="4"/>
      <c r="DVM230" s="4"/>
      <c r="DVN230" s="4"/>
      <c r="DVO230" s="4"/>
      <c r="DVP230" s="4"/>
      <c r="DVQ230" s="3"/>
      <c r="DVR230" s="11"/>
      <c r="DVS230" s="4"/>
      <c r="DVT230" s="4"/>
      <c r="DVU230" s="15"/>
      <c r="DVV230" s="15"/>
      <c r="DVW230" s="3"/>
      <c r="DVX230" s="3"/>
      <c r="DVY230" s="4"/>
      <c r="DVZ230" s="4"/>
      <c r="DWA230" s="3"/>
      <c r="DWB230" s="6"/>
      <c r="DWC230" s="14"/>
      <c r="DWD230" s="101"/>
      <c r="DWE230" s="14"/>
      <c r="DWF230" s="4"/>
      <c r="DWG230" s="4"/>
      <c r="DWH230" s="4"/>
      <c r="DWI230" s="4"/>
      <c r="DWJ230" s="4"/>
      <c r="DWK230" s="4"/>
      <c r="DWL230" s="3"/>
      <c r="DWM230" s="11"/>
      <c r="DWN230" s="4"/>
      <c r="DWO230" s="4"/>
      <c r="DWP230" s="15"/>
      <c r="DWQ230" s="15"/>
      <c r="DWR230" s="3"/>
      <c r="DWS230" s="3"/>
      <c r="DWT230" s="4"/>
      <c r="DWU230" s="4"/>
      <c r="DWV230" s="3"/>
      <c r="DWW230" s="6"/>
      <c r="DWX230" s="14"/>
      <c r="DWY230" s="101"/>
      <c r="DWZ230" s="14"/>
      <c r="DXA230" s="4"/>
      <c r="DXB230" s="4"/>
      <c r="DXC230" s="4"/>
      <c r="DXD230" s="4"/>
      <c r="DXE230" s="4"/>
      <c r="DXF230" s="4"/>
      <c r="DXG230" s="3"/>
      <c r="DXH230" s="11"/>
      <c r="DXI230" s="4"/>
      <c r="DXJ230" s="4"/>
      <c r="DXK230" s="15"/>
      <c r="DXL230" s="15"/>
      <c r="DXM230" s="3"/>
      <c r="DXN230" s="3"/>
      <c r="DXO230" s="4"/>
      <c r="DXP230" s="4"/>
      <c r="DXQ230" s="3"/>
      <c r="DXR230" s="6"/>
      <c r="DXS230" s="14"/>
      <c r="DXT230" s="101"/>
      <c r="DXU230" s="14"/>
      <c r="DXV230" s="4"/>
      <c r="DXW230" s="4"/>
      <c r="DXX230" s="4"/>
      <c r="DXY230" s="4"/>
      <c r="DXZ230" s="4"/>
      <c r="DYA230" s="4"/>
      <c r="DYB230" s="3"/>
      <c r="DYC230" s="11"/>
      <c r="DYD230" s="4"/>
      <c r="DYE230" s="4"/>
      <c r="DYF230" s="15"/>
      <c r="DYG230" s="15"/>
      <c r="DYH230" s="3"/>
      <c r="DYI230" s="3"/>
      <c r="DYJ230" s="4"/>
      <c r="DYK230" s="4"/>
      <c r="DYL230" s="3"/>
      <c r="DYM230" s="6"/>
      <c r="DYN230" s="14"/>
      <c r="DYO230" s="101"/>
      <c r="DYP230" s="14"/>
      <c r="DYQ230" s="4"/>
      <c r="DYR230" s="4"/>
      <c r="DYS230" s="4"/>
      <c r="DYT230" s="4"/>
      <c r="DYU230" s="4"/>
      <c r="DYV230" s="4"/>
      <c r="DYW230" s="3"/>
      <c r="DYX230" s="11"/>
      <c r="DYY230" s="4"/>
      <c r="DYZ230" s="4"/>
      <c r="DZA230" s="15"/>
      <c r="DZB230" s="15"/>
      <c r="DZC230" s="3"/>
      <c r="DZD230" s="3"/>
      <c r="DZE230" s="4"/>
      <c r="DZF230" s="4"/>
      <c r="DZG230" s="3"/>
      <c r="DZH230" s="6"/>
      <c r="DZI230" s="14"/>
      <c r="DZJ230" s="101"/>
      <c r="DZK230" s="14"/>
      <c r="DZL230" s="4"/>
      <c r="DZM230" s="4"/>
      <c r="DZN230" s="4"/>
      <c r="DZO230" s="4"/>
      <c r="DZP230" s="4"/>
      <c r="DZQ230" s="4"/>
      <c r="DZR230" s="3"/>
      <c r="DZS230" s="11"/>
      <c r="DZT230" s="4"/>
      <c r="DZU230" s="4"/>
      <c r="DZV230" s="15"/>
      <c r="DZW230" s="15"/>
      <c r="DZX230" s="3"/>
      <c r="DZY230" s="3"/>
      <c r="DZZ230" s="4"/>
      <c r="EAA230" s="4"/>
      <c r="EAB230" s="3"/>
      <c r="EAC230" s="6"/>
      <c r="EAD230" s="14"/>
      <c r="EAE230" s="101"/>
      <c r="EAF230" s="14"/>
      <c r="EAG230" s="4"/>
      <c r="EAH230" s="4"/>
      <c r="EAI230" s="4"/>
      <c r="EAJ230" s="4"/>
      <c r="EAK230" s="4"/>
      <c r="EAL230" s="4"/>
      <c r="EAM230" s="3"/>
      <c r="EAN230" s="11"/>
      <c r="EAO230" s="4"/>
      <c r="EAP230" s="4"/>
      <c r="EAQ230" s="15"/>
      <c r="EAR230" s="15"/>
      <c r="EAS230" s="3"/>
      <c r="EAT230" s="3"/>
      <c r="EAU230" s="4"/>
      <c r="EAV230" s="4"/>
      <c r="EAW230" s="3"/>
      <c r="EAX230" s="6"/>
      <c r="EAY230" s="14"/>
      <c r="EAZ230" s="101"/>
      <c r="EBA230" s="14"/>
      <c r="EBB230" s="4"/>
      <c r="EBC230" s="4"/>
      <c r="EBD230" s="4"/>
      <c r="EBE230" s="4"/>
      <c r="EBF230" s="4"/>
      <c r="EBG230" s="4"/>
      <c r="EBH230" s="3"/>
      <c r="EBI230" s="11"/>
      <c r="EBJ230" s="4"/>
      <c r="EBK230" s="4"/>
      <c r="EBL230" s="15"/>
      <c r="EBM230" s="15"/>
      <c r="EBN230" s="3"/>
      <c r="EBO230" s="3"/>
      <c r="EBP230" s="4"/>
      <c r="EBQ230" s="4"/>
      <c r="EBR230" s="3"/>
      <c r="EBS230" s="6"/>
      <c r="EBT230" s="14"/>
      <c r="EBU230" s="101"/>
      <c r="EBV230" s="14"/>
      <c r="EBW230" s="4"/>
      <c r="EBX230" s="4"/>
      <c r="EBY230" s="4"/>
      <c r="EBZ230" s="4"/>
      <c r="ECA230" s="4"/>
      <c r="ECB230" s="4"/>
      <c r="ECC230" s="3"/>
      <c r="ECD230" s="11"/>
      <c r="ECE230" s="4"/>
      <c r="ECF230" s="4"/>
      <c r="ECG230" s="15"/>
      <c r="ECH230" s="15"/>
      <c r="ECI230" s="3"/>
      <c r="ECJ230" s="3"/>
      <c r="ECK230" s="4"/>
      <c r="ECL230" s="4"/>
      <c r="ECM230" s="3"/>
      <c r="ECN230" s="6"/>
      <c r="ECO230" s="14"/>
      <c r="ECP230" s="101"/>
      <c r="ECQ230" s="14"/>
      <c r="ECR230" s="4"/>
      <c r="ECS230" s="4"/>
      <c r="ECT230" s="4"/>
      <c r="ECU230" s="4"/>
      <c r="ECV230" s="4"/>
      <c r="ECW230" s="4"/>
      <c r="ECX230" s="3"/>
      <c r="ECY230" s="11"/>
      <c r="ECZ230" s="4"/>
      <c r="EDA230" s="4"/>
      <c r="EDB230" s="15"/>
      <c r="EDC230" s="15"/>
      <c r="EDD230" s="3"/>
      <c r="EDE230" s="3"/>
      <c r="EDF230" s="4"/>
      <c r="EDG230" s="4"/>
      <c r="EDH230" s="3"/>
      <c r="EDI230" s="6"/>
      <c r="EDJ230" s="14"/>
      <c r="EDK230" s="101"/>
      <c r="EDL230" s="14"/>
      <c r="EDM230" s="4"/>
      <c r="EDN230" s="4"/>
      <c r="EDO230" s="4"/>
      <c r="EDP230" s="4"/>
      <c r="EDQ230" s="4"/>
      <c r="EDR230" s="4"/>
      <c r="EDS230" s="3"/>
      <c r="EDT230" s="11"/>
      <c r="EDU230" s="4"/>
      <c r="EDV230" s="4"/>
      <c r="EDW230" s="15"/>
      <c r="EDX230" s="15"/>
      <c r="EDY230" s="3"/>
      <c r="EDZ230" s="3"/>
      <c r="EEA230" s="4"/>
      <c r="EEB230" s="4"/>
      <c r="EEC230" s="3"/>
      <c r="EED230" s="6"/>
      <c r="EEE230" s="14"/>
      <c r="EEF230" s="101"/>
      <c r="EEG230" s="14"/>
      <c r="EEH230" s="4"/>
      <c r="EEI230" s="4"/>
      <c r="EEJ230" s="4"/>
      <c r="EEK230" s="4"/>
      <c r="EEL230" s="4"/>
      <c r="EEM230" s="4"/>
      <c r="EEN230" s="3"/>
      <c r="EEO230" s="11"/>
      <c r="EEP230" s="4"/>
      <c r="EEQ230" s="4"/>
      <c r="EER230" s="15"/>
      <c r="EES230" s="15"/>
      <c r="EET230" s="3"/>
      <c r="EEU230" s="3"/>
      <c r="EEV230" s="4"/>
      <c r="EEW230" s="4"/>
      <c r="EEX230" s="3"/>
      <c r="EEY230" s="6"/>
      <c r="EEZ230" s="14"/>
      <c r="EFA230" s="101"/>
      <c r="EFB230" s="14"/>
      <c r="EFC230" s="4"/>
      <c r="EFD230" s="4"/>
      <c r="EFE230" s="4"/>
      <c r="EFF230" s="4"/>
      <c r="EFG230" s="4"/>
      <c r="EFH230" s="4"/>
      <c r="EFI230" s="3"/>
      <c r="EFJ230" s="11"/>
      <c r="EFK230" s="4"/>
      <c r="EFL230" s="4"/>
      <c r="EFM230" s="15"/>
      <c r="EFN230" s="15"/>
      <c r="EFO230" s="3"/>
      <c r="EFP230" s="3"/>
      <c r="EFQ230" s="4"/>
      <c r="EFR230" s="4"/>
      <c r="EFS230" s="3"/>
      <c r="EFT230" s="6"/>
      <c r="EFU230" s="14"/>
      <c r="EFV230" s="101"/>
      <c r="EFW230" s="14"/>
      <c r="EFX230" s="4"/>
      <c r="EFY230" s="4"/>
      <c r="EFZ230" s="4"/>
      <c r="EGA230" s="4"/>
      <c r="EGB230" s="4"/>
      <c r="EGC230" s="4"/>
      <c r="EGD230" s="3"/>
      <c r="EGE230" s="11"/>
      <c r="EGF230" s="4"/>
      <c r="EGG230" s="4"/>
      <c r="EGH230" s="15"/>
      <c r="EGI230" s="15"/>
      <c r="EGJ230" s="3"/>
      <c r="EGK230" s="3"/>
      <c r="EGL230" s="4"/>
      <c r="EGM230" s="4"/>
      <c r="EGN230" s="3"/>
      <c r="EGO230" s="6"/>
      <c r="EGP230" s="14"/>
      <c r="EGQ230" s="101"/>
      <c r="EGR230" s="14"/>
      <c r="EGS230" s="4"/>
      <c r="EGT230" s="4"/>
      <c r="EGU230" s="4"/>
      <c r="EGV230" s="4"/>
      <c r="EGW230" s="4"/>
      <c r="EGX230" s="4"/>
      <c r="EGY230" s="3"/>
      <c r="EGZ230" s="11"/>
      <c r="EHA230" s="4"/>
      <c r="EHB230" s="4"/>
      <c r="EHC230" s="15"/>
      <c r="EHD230" s="15"/>
      <c r="EHE230" s="3"/>
      <c r="EHF230" s="3"/>
      <c r="EHG230" s="4"/>
      <c r="EHH230" s="4"/>
      <c r="EHI230" s="3"/>
      <c r="EHJ230" s="6"/>
      <c r="EHK230" s="14"/>
      <c r="EHL230" s="101"/>
      <c r="EHM230" s="14"/>
      <c r="EHN230" s="4"/>
      <c r="EHO230" s="4"/>
      <c r="EHP230" s="4"/>
      <c r="EHQ230" s="4"/>
      <c r="EHR230" s="4"/>
      <c r="EHS230" s="4"/>
      <c r="EHT230" s="3"/>
      <c r="EHU230" s="11"/>
      <c r="EHV230" s="4"/>
      <c r="EHW230" s="4"/>
      <c r="EHX230" s="15"/>
      <c r="EHY230" s="15"/>
      <c r="EHZ230" s="3"/>
      <c r="EIA230" s="3"/>
      <c r="EIB230" s="4"/>
      <c r="EIC230" s="4"/>
      <c r="EID230" s="3"/>
      <c r="EIE230" s="6"/>
      <c r="EIF230" s="14"/>
      <c r="EIG230" s="101"/>
      <c r="EIH230" s="14"/>
      <c r="EII230" s="4"/>
      <c r="EIJ230" s="4"/>
      <c r="EIK230" s="4"/>
      <c r="EIL230" s="4"/>
      <c r="EIM230" s="4"/>
      <c r="EIN230" s="4"/>
      <c r="EIO230" s="3"/>
      <c r="EIP230" s="11"/>
      <c r="EIQ230" s="4"/>
      <c r="EIR230" s="4"/>
      <c r="EIS230" s="15"/>
      <c r="EIT230" s="15"/>
      <c r="EIU230" s="3"/>
      <c r="EIV230" s="3"/>
      <c r="EIW230" s="4"/>
      <c r="EIX230" s="4"/>
      <c r="EIY230" s="3"/>
      <c r="EIZ230" s="6"/>
      <c r="EJA230" s="14"/>
      <c r="EJB230" s="101"/>
      <c r="EJC230" s="14"/>
      <c r="EJD230" s="4"/>
      <c r="EJE230" s="4"/>
      <c r="EJF230" s="4"/>
      <c r="EJG230" s="4"/>
      <c r="EJH230" s="4"/>
      <c r="EJI230" s="4"/>
      <c r="EJJ230" s="3"/>
      <c r="EJK230" s="11"/>
      <c r="EJL230" s="4"/>
      <c r="EJM230" s="4"/>
      <c r="EJN230" s="15"/>
      <c r="EJO230" s="15"/>
      <c r="EJP230" s="3"/>
      <c r="EJQ230" s="3"/>
      <c r="EJR230" s="4"/>
      <c r="EJS230" s="4"/>
      <c r="EJT230" s="3"/>
      <c r="EJU230" s="6"/>
      <c r="EJV230" s="14"/>
      <c r="EJW230" s="101"/>
      <c r="EJX230" s="14"/>
      <c r="EJY230" s="4"/>
      <c r="EJZ230" s="4"/>
      <c r="EKA230" s="4"/>
      <c r="EKB230" s="4"/>
      <c r="EKC230" s="4"/>
      <c r="EKD230" s="4"/>
      <c r="EKE230" s="3"/>
      <c r="EKF230" s="11"/>
      <c r="EKG230" s="4"/>
      <c r="EKH230" s="4"/>
      <c r="EKI230" s="15"/>
      <c r="EKJ230" s="15"/>
      <c r="EKK230" s="3"/>
      <c r="EKL230" s="3"/>
      <c r="EKM230" s="4"/>
      <c r="EKN230" s="4"/>
      <c r="EKO230" s="3"/>
      <c r="EKP230" s="6"/>
      <c r="EKQ230" s="14"/>
      <c r="EKR230" s="101"/>
      <c r="EKS230" s="14"/>
      <c r="EKT230" s="4"/>
      <c r="EKU230" s="4"/>
      <c r="EKV230" s="4"/>
      <c r="EKW230" s="4"/>
      <c r="EKX230" s="4"/>
      <c r="EKY230" s="4"/>
      <c r="EKZ230" s="3"/>
      <c r="ELA230" s="11"/>
      <c r="ELB230" s="4"/>
      <c r="ELC230" s="4"/>
      <c r="ELD230" s="15"/>
      <c r="ELE230" s="15"/>
      <c r="ELF230" s="3"/>
      <c r="ELG230" s="3"/>
      <c r="ELH230" s="4"/>
      <c r="ELI230" s="4"/>
      <c r="ELJ230" s="3"/>
      <c r="ELK230" s="6"/>
      <c r="ELL230" s="14"/>
      <c r="ELM230" s="101"/>
      <c r="ELN230" s="14"/>
      <c r="ELO230" s="4"/>
      <c r="ELP230" s="4"/>
      <c r="ELQ230" s="4"/>
      <c r="ELR230" s="4"/>
      <c r="ELS230" s="4"/>
      <c r="ELT230" s="4"/>
      <c r="ELU230" s="3"/>
      <c r="ELV230" s="11"/>
      <c r="ELW230" s="4"/>
      <c r="ELX230" s="4"/>
      <c r="ELY230" s="15"/>
      <c r="ELZ230" s="15"/>
      <c r="EMA230" s="3"/>
      <c r="EMB230" s="3"/>
      <c r="EMC230" s="4"/>
      <c r="EMD230" s="4"/>
      <c r="EME230" s="3"/>
      <c r="EMF230" s="6"/>
      <c r="EMG230" s="14"/>
      <c r="EMH230" s="101"/>
      <c r="EMI230" s="14"/>
      <c r="EMJ230" s="4"/>
      <c r="EMK230" s="4"/>
      <c r="EML230" s="4"/>
      <c r="EMM230" s="4"/>
      <c r="EMN230" s="4"/>
      <c r="EMO230" s="4"/>
      <c r="EMP230" s="3"/>
      <c r="EMQ230" s="11"/>
      <c r="EMR230" s="4"/>
      <c r="EMS230" s="4"/>
      <c r="EMT230" s="15"/>
      <c r="EMU230" s="15"/>
      <c r="EMV230" s="3"/>
      <c r="EMW230" s="3"/>
      <c r="EMX230" s="4"/>
      <c r="EMY230" s="4"/>
      <c r="EMZ230" s="3"/>
      <c r="ENA230" s="6"/>
      <c r="ENB230" s="14"/>
      <c r="ENC230" s="101"/>
      <c r="END230" s="14"/>
      <c r="ENE230" s="4"/>
      <c r="ENF230" s="4"/>
      <c r="ENG230" s="4"/>
      <c r="ENH230" s="4"/>
      <c r="ENI230" s="4"/>
      <c r="ENJ230" s="4"/>
      <c r="ENK230" s="3"/>
      <c r="ENL230" s="11"/>
      <c r="ENM230" s="4"/>
      <c r="ENN230" s="4"/>
      <c r="ENO230" s="15"/>
      <c r="ENP230" s="15"/>
      <c r="ENQ230" s="3"/>
      <c r="ENR230" s="3"/>
      <c r="ENS230" s="4"/>
      <c r="ENT230" s="4"/>
      <c r="ENU230" s="3"/>
      <c r="ENV230" s="6"/>
      <c r="ENW230" s="14"/>
      <c r="ENX230" s="101"/>
      <c r="ENY230" s="14"/>
      <c r="ENZ230" s="4"/>
      <c r="EOA230" s="4"/>
      <c r="EOB230" s="4"/>
      <c r="EOC230" s="4"/>
      <c r="EOD230" s="4"/>
      <c r="EOE230" s="4"/>
      <c r="EOF230" s="3"/>
      <c r="EOG230" s="11"/>
      <c r="EOH230" s="4"/>
      <c r="EOI230" s="4"/>
      <c r="EOJ230" s="15"/>
      <c r="EOK230" s="15"/>
      <c r="EOL230" s="3"/>
      <c r="EOM230" s="3"/>
      <c r="EON230" s="4"/>
      <c r="EOO230" s="4"/>
      <c r="EOP230" s="3"/>
      <c r="EOQ230" s="6"/>
      <c r="EOR230" s="14"/>
      <c r="EOS230" s="101"/>
      <c r="EOT230" s="14"/>
      <c r="EOU230" s="4"/>
      <c r="EOV230" s="4"/>
      <c r="EOW230" s="4"/>
      <c r="EOX230" s="4"/>
      <c r="EOY230" s="4"/>
      <c r="EOZ230" s="4"/>
      <c r="EPA230" s="3"/>
      <c r="EPB230" s="11"/>
      <c r="EPC230" s="4"/>
      <c r="EPD230" s="4"/>
      <c r="EPE230" s="15"/>
      <c r="EPF230" s="15"/>
      <c r="EPG230" s="3"/>
      <c r="EPH230" s="3"/>
      <c r="EPI230" s="4"/>
      <c r="EPJ230" s="4"/>
      <c r="EPK230" s="3"/>
      <c r="EPL230" s="6"/>
      <c r="EPM230" s="14"/>
      <c r="EPN230" s="101"/>
      <c r="EPO230" s="14"/>
      <c r="EPP230" s="4"/>
      <c r="EPQ230" s="4"/>
      <c r="EPR230" s="4"/>
      <c r="EPS230" s="4"/>
      <c r="EPT230" s="4"/>
      <c r="EPU230" s="4"/>
      <c r="EPV230" s="3"/>
      <c r="EPW230" s="11"/>
      <c r="EPX230" s="4"/>
      <c r="EPY230" s="4"/>
      <c r="EPZ230" s="15"/>
      <c r="EQA230" s="15"/>
      <c r="EQB230" s="3"/>
      <c r="EQC230" s="3"/>
      <c r="EQD230" s="4"/>
      <c r="EQE230" s="4"/>
      <c r="EQF230" s="3"/>
      <c r="EQG230" s="6"/>
      <c r="EQH230" s="14"/>
      <c r="EQI230" s="101"/>
      <c r="EQJ230" s="14"/>
      <c r="EQK230" s="4"/>
      <c r="EQL230" s="4"/>
      <c r="EQM230" s="4"/>
      <c r="EQN230" s="4"/>
      <c r="EQO230" s="4"/>
      <c r="EQP230" s="4"/>
      <c r="EQQ230" s="3"/>
      <c r="EQR230" s="11"/>
      <c r="EQS230" s="4"/>
      <c r="EQT230" s="4"/>
      <c r="EQU230" s="15"/>
      <c r="EQV230" s="15"/>
      <c r="EQW230" s="3"/>
      <c r="EQX230" s="3"/>
      <c r="EQY230" s="4"/>
      <c r="EQZ230" s="4"/>
      <c r="ERA230" s="3"/>
      <c r="ERB230" s="6"/>
      <c r="ERC230" s="14"/>
      <c r="ERD230" s="101"/>
      <c r="ERE230" s="14"/>
      <c r="ERF230" s="4"/>
      <c r="ERG230" s="4"/>
      <c r="ERH230" s="4"/>
      <c r="ERI230" s="4"/>
      <c r="ERJ230" s="4"/>
      <c r="ERK230" s="4"/>
      <c r="ERL230" s="3"/>
      <c r="ERM230" s="11"/>
      <c r="ERN230" s="4"/>
      <c r="ERO230" s="4"/>
      <c r="ERP230" s="15"/>
      <c r="ERQ230" s="15"/>
      <c r="ERR230" s="3"/>
      <c r="ERS230" s="3"/>
      <c r="ERT230" s="4"/>
      <c r="ERU230" s="4"/>
      <c r="ERV230" s="3"/>
      <c r="ERW230" s="6"/>
      <c r="ERX230" s="14"/>
      <c r="ERY230" s="101"/>
      <c r="ERZ230" s="14"/>
      <c r="ESA230" s="4"/>
      <c r="ESB230" s="4"/>
      <c r="ESC230" s="4"/>
      <c r="ESD230" s="4"/>
      <c r="ESE230" s="4"/>
      <c r="ESF230" s="4"/>
      <c r="ESG230" s="3"/>
      <c r="ESH230" s="11"/>
      <c r="ESI230" s="4"/>
      <c r="ESJ230" s="4"/>
      <c r="ESK230" s="15"/>
      <c r="ESL230" s="15"/>
      <c r="ESM230" s="3"/>
      <c r="ESN230" s="3"/>
      <c r="ESO230" s="4"/>
      <c r="ESP230" s="4"/>
      <c r="ESQ230" s="3"/>
      <c r="ESR230" s="6"/>
      <c r="ESS230" s="14"/>
      <c r="EST230" s="101"/>
      <c r="ESU230" s="14"/>
      <c r="ESV230" s="4"/>
      <c r="ESW230" s="4"/>
      <c r="ESX230" s="4"/>
      <c r="ESY230" s="4"/>
      <c r="ESZ230" s="4"/>
      <c r="ETA230" s="4"/>
      <c r="ETB230" s="3"/>
      <c r="ETC230" s="11"/>
      <c r="ETD230" s="4"/>
      <c r="ETE230" s="4"/>
      <c r="ETF230" s="15"/>
      <c r="ETG230" s="15"/>
      <c r="ETH230" s="3"/>
      <c r="ETI230" s="3"/>
      <c r="ETJ230" s="4"/>
      <c r="ETK230" s="4"/>
      <c r="ETL230" s="3"/>
      <c r="ETM230" s="6"/>
      <c r="ETN230" s="14"/>
      <c r="ETO230" s="101"/>
      <c r="ETP230" s="14"/>
      <c r="ETQ230" s="4"/>
      <c r="ETR230" s="4"/>
      <c r="ETS230" s="4"/>
      <c r="ETT230" s="4"/>
      <c r="ETU230" s="4"/>
      <c r="ETV230" s="4"/>
      <c r="ETW230" s="3"/>
      <c r="ETX230" s="11"/>
      <c r="ETY230" s="4"/>
      <c r="ETZ230" s="4"/>
      <c r="EUA230" s="15"/>
      <c r="EUB230" s="15"/>
      <c r="EUC230" s="3"/>
      <c r="EUD230" s="3"/>
      <c r="EUE230" s="4"/>
      <c r="EUF230" s="4"/>
      <c r="EUG230" s="3"/>
      <c r="EUH230" s="6"/>
      <c r="EUI230" s="14"/>
      <c r="EUJ230" s="101"/>
      <c r="EUK230" s="14"/>
      <c r="EUL230" s="4"/>
      <c r="EUM230" s="4"/>
      <c r="EUN230" s="4"/>
      <c r="EUO230" s="4"/>
      <c r="EUP230" s="4"/>
      <c r="EUQ230" s="4"/>
      <c r="EUR230" s="3"/>
      <c r="EUS230" s="11"/>
      <c r="EUT230" s="4"/>
      <c r="EUU230" s="4"/>
      <c r="EUV230" s="15"/>
      <c r="EUW230" s="15"/>
      <c r="EUX230" s="3"/>
      <c r="EUY230" s="3"/>
      <c r="EUZ230" s="4"/>
      <c r="EVA230" s="4"/>
      <c r="EVB230" s="3"/>
      <c r="EVC230" s="6"/>
      <c r="EVD230" s="14"/>
      <c r="EVE230" s="101"/>
      <c r="EVF230" s="14"/>
      <c r="EVG230" s="4"/>
      <c r="EVH230" s="4"/>
      <c r="EVI230" s="4"/>
      <c r="EVJ230" s="4"/>
      <c r="EVK230" s="4"/>
      <c r="EVL230" s="4"/>
      <c r="EVM230" s="3"/>
      <c r="EVN230" s="11"/>
      <c r="EVO230" s="4"/>
      <c r="EVP230" s="4"/>
      <c r="EVQ230" s="15"/>
      <c r="EVR230" s="15"/>
      <c r="EVS230" s="3"/>
      <c r="EVT230" s="3"/>
      <c r="EVU230" s="4"/>
      <c r="EVV230" s="4"/>
      <c r="EVW230" s="3"/>
      <c r="EVX230" s="6"/>
      <c r="EVY230" s="14"/>
      <c r="EVZ230" s="101"/>
      <c r="EWA230" s="14"/>
      <c r="EWB230" s="4"/>
      <c r="EWC230" s="4"/>
      <c r="EWD230" s="4"/>
      <c r="EWE230" s="4"/>
      <c r="EWF230" s="4"/>
      <c r="EWG230" s="4"/>
      <c r="EWH230" s="3"/>
      <c r="EWI230" s="11"/>
      <c r="EWJ230" s="4"/>
      <c r="EWK230" s="4"/>
      <c r="EWL230" s="15"/>
      <c r="EWM230" s="15"/>
      <c r="EWN230" s="3"/>
      <c r="EWO230" s="3"/>
      <c r="EWP230" s="4"/>
      <c r="EWQ230" s="4"/>
      <c r="EWR230" s="3"/>
      <c r="EWS230" s="6"/>
      <c r="EWT230" s="14"/>
      <c r="EWU230" s="101"/>
      <c r="EWV230" s="14"/>
      <c r="EWW230" s="4"/>
      <c r="EWX230" s="4"/>
      <c r="EWY230" s="4"/>
      <c r="EWZ230" s="4"/>
      <c r="EXA230" s="4"/>
      <c r="EXB230" s="4"/>
      <c r="EXC230" s="3"/>
      <c r="EXD230" s="11"/>
      <c r="EXE230" s="4"/>
      <c r="EXF230" s="4"/>
      <c r="EXG230" s="15"/>
      <c r="EXH230" s="15"/>
      <c r="EXI230" s="3"/>
      <c r="EXJ230" s="3"/>
      <c r="EXK230" s="4"/>
      <c r="EXL230" s="4"/>
      <c r="EXM230" s="3"/>
      <c r="EXN230" s="6"/>
      <c r="EXO230" s="14"/>
      <c r="EXP230" s="101"/>
      <c r="EXQ230" s="14"/>
      <c r="EXR230" s="4"/>
      <c r="EXS230" s="4"/>
      <c r="EXT230" s="4"/>
      <c r="EXU230" s="4"/>
      <c r="EXV230" s="4"/>
      <c r="EXW230" s="4"/>
      <c r="EXX230" s="3"/>
      <c r="EXY230" s="11"/>
      <c r="EXZ230" s="4"/>
      <c r="EYA230" s="4"/>
      <c r="EYB230" s="15"/>
      <c r="EYC230" s="15"/>
      <c r="EYD230" s="3"/>
      <c r="EYE230" s="3"/>
      <c r="EYF230" s="4"/>
      <c r="EYG230" s="4"/>
      <c r="EYH230" s="3"/>
      <c r="EYI230" s="6"/>
      <c r="EYJ230" s="14"/>
      <c r="EYK230" s="101"/>
      <c r="EYL230" s="14"/>
      <c r="EYM230" s="4"/>
      <c r="EYN230" s="4"/>
      <c r="EYO230" s="4"/>
      <c r="EYP230" s="4"/>
      <c r="EYQ230" s="4"/>
      <c r="EYR230" s="4"/>
      <c r="EYS230" s="3"/>
      <c r="EYT230" s="11"/>
      <c r="EYU230" s="4"/>
      <c r="EYV230" s="4"/>
      <c r="EYW230" s="15"/>
      <c r="EYX230" s="15"/>
      <c r="EYY230" s="3"/>
      <c r="EYZ230" s="3"/>
      <c r="EZA230" s="4"/>
      <c r="EZB230" s="4"/>
      <c r="EZC230" s="3"/>
      <c r="EZD230" s="6"/>
      <c r="EZE230" s="14"/>
      <c r="EZF230" s="101"/>
      <c r="EZG230" s="14"/>
      <c r="EZH230" s="4"/>
      <c r="EZI230" s="4"/>
      <c r="EZJ230" s="4"/>
      <c r="EZK230" s="4"/>
      <c r="EZL230" s="4"/>
      <c r="EZM230" s="4"/>
      <c r="EZN230" s="3"/>
      <c r="EZO230" s="11"/>
      <c r="EZP230" s="4"/>
      <c r="EZQ230" s="4"/>
      <c r="EZR230" s="15"/>
      <c r="EZS230" s="15"/>
      <c r="EZT230" s="3"/>
      <c r="EZU230" s="3"/>
      <c r="EZV230" s="4"/>
      <c r="EZW230" s="4"/>
      <c r="EZX230" s="3"/>
      <c r="EZY230" s="6"/>
      <c r="EZZ230" s="14"/>
      <c r="FAA230" s="101"/>
      <c r="FAB230" s="14"/>
      <c r="FAC230" s="4"/>
      <c r="FAD230" s="4"/>
      <c r="FAE230" s="4"/>
      <c r="FAF230" s="4"/>
      <c r="FAG230" s="4"/>
      <c r="FAH230" s="4"/>
      <c r="FAI230" s="3"/>
      <c r="FAJ230" s="11"/>
      <c r="FAK230" s="4"/>
      <c r="FAL230" s="4"/>
      <c r="FAM230" s="15"/>
      <c r="FAN230" s="15"/>
      <c r="FAO230" s="3"/>
      <c r="FAP230" s="3"/>
      <c r="FAQ230" s="4"/>
      <c r="FAR230" s="4"/>
      <c r="FAS230" s="3"/>
      <c r="FAT230" s="6"/>
      <c r="FAU230" s="14"/>
      <c r="FAV230" s="101"/>
      <c r="FAW230" s="14"/>
      <c r="FAX230" s="4"/>
      <c r="FAY230" s="4"/>
      <c r="FAZ230" s="4"/>
      <c r="FBA230" s="4"/>
      <c r="FBB230" s="4"/>
      <c r="FBC230" s="4"/>
      <c r="FBD230" s="3"/>
      <c r="FBE230" s="11"/>
      <c r="FBF230" s="4"/>
      <c r="FBG230" s="4"/>
      <c r="FBH230" s="15"/>
      <c r="FBI230" s="15"/>
      <c r="FBJ230" s="3"/>
      <c r="FBK230" s="3"/>
      <c r="FBL230" s="4"/>
      <c r="FBM230" s="4"/>
      <c r="FBN230" s="3"/>
      <c r="FBO230" s="6"/>
      <c r="FBP230" s="14"/>
      <c r="FBQ230" s="101"/>
      <c r="FBR230" s="14"/>
      <c r="FBS230" s="4"/>
      <c r="FBT230" s="4"/>
      <c r="FBU230" s="4"/>
      <c r="FBV230" s="4"/>
      <c r="FBW230" s="4"/>
      <c r="FBX230" s="4"/>
      <c r="FBY230" s="3"/>
      <c r="FBZ230" s="11"/>
      <c r="FCA230" s="4"/>
      <c r="FCB230" s="4"/>
      <c r="FCC230" s="15"/>
      <c r="FCD230" s="15"/>
      <c r="FCE230" s="3"/>
      <c r="FCF230" s="3"/>
      <c r="FCG230" s="4"/>
      <c r="FCH230" s="4"/>
      <c r="FCI230" s="3"/>
      <c r="FCJ230" s="6"/>
      <c r="FCK230" s="14"/>
      <c r="FCL230" s="101"/>
      <c r="FCM230" s="14"/>
      <c r="FCN230" s="4"/>
      <c r="FCO230" s="4"/>
      <c r="FCP230" s="4"/>
      <c r="FCQ230" s="4"/>
      <c r="FCR230" s="4"/>
      <c r="FCS230" s="4"/>
      <c r="FCT230" s="3"/>
      <c r="FCU230" s="11"/>
      <c r="FCV230" s="4"/>
      <c r="FCW230" s="4"/>
      <c r="FCX230" s="15"/>
      <c r="FCY230" s="15"/>
      <c r="FCZ230" s="3"/>
      <c r="FDA230" s="3"/>
      <c r="FDB230" s="4"/>
      <c r="FDC230" s="4"/>
      <c r="FDD230" s="3"/>
      <c r="FDE230" s="6"/>
      <c r="FDF230" s="14"/>
      <c r="FDG230" s="101"/>
      <c r="FDH230" s="14"/>
      <c r="FDI230" s="4"/>
      <c r="FDJ230" s="4"/>
      <c r="FDK230" s="4"/>
      <c r="FDL230" s="4"/>
      <c r="FDM230" s="4"/>
      <c r="FDN230" s="4"/>
      <c r="FDO230" s="3"/>
      <c r="FDP230" s="11"/>
      <c r="FDQ230" s="4"/>
      <c r="FDR230" s="4"/>
      <c r="FDS230" s="15"/>
      <c r="FDT230" s="15"/>
      <c r="FDU230" s="3"/>
      <c r="FDV230" s="3"/>
      <c r="FDW230" s="4"/>
      <c r="FDX230" s="4"/>
      <c r="FDY230" s="3"/>
      <c r="FDZ230" s="6"/>
      <c r="FEA230" s="14"/>
      <c r="FEB230" s="101"/>
      <c r="FEC230" s="14"/>
      <c r="FED230" s="4"/>
      <c r="FEE230" s="4"/>
      <c r="FEF230" s="4"/>
      <c r="FEG230" s="4"/>
      <c r="FEH230" s="4"/>
      <c r="FEI230" s="4"/>
      <c r="FEJ230" s="3"/>
      <c r="FEK230" s="11"/>
      <c r="FEL230" s="4"/>
      <c r="FEM230" s="4"/>
      <c r="FEN230" s="15"/>
      <c r="FEO230" s="15"/>
      <c r="FEP230" s="3"/>
      <c r="FEQ230" s="3"/>
      <c r="FER230" s="4"/>
      <c r="FES230" s="4"/>
      <c r="FET230" s="3"/>
      <c r="FEU230" s="6"/>
      <c r="FEV230" s="14"/>
      <c r="FEW230" s="101"/>
      <c r="FEX230" s="14"/>
      <c r="FEY230" s="4"/>
      <c r="FEZ230" s="4"/>
      <c r="FFA230" s="4"/>
      <c r="FFB230" s="4"/>
      <c r="FFC230" s="4"/>
      <c r="FFD230" s="4"/>
      <c r="FFE230" s="3"/>
      <c r="FFF230" s="11"/>
      <c r="FFG230" s="4"/>
      <c r="FFH230" s="4"/>
      <c r="FFI230" s="15"/>
      <c r="FFJ230" s="15"/>
      <c r="FFK230" s="3"/>
      <c r="FFL230" s="3"/>
      <c r="FFM230" s="4"/>
      <c r="FFN230" s="4"/>
      <c r="FFO230" s="3"/>
      <c r="FFP230" s="6"/>
      <c r="FFQ230" s="14"/>
      <c r="FFR230" s="101"/>
      <c r="FFS230" s="14"/>
      <c r="FFT230" s="4"/>
      <c r="FFU230" s="4"/>
      <c r="FFV230" s="4"/>
      <c r="FFW230" s="4"/>
      <c r="FFX230" s="4"/>
      <c r="FFY230" s="4"/>
      <c r="FFZ230" s="3"/>
      <c r="FGA230" s="11"/>
      <c r="FGB230" s="4"/>
      <c r="FGC230" s="4"/>
      <c r="FGD230" s="15"/>
      <c r="FGE230" s="15"/>
      <c r="FGF230" s="3"/>
      <c r="FGG230" s="3"/>
      <c r="FGH230" s="4"/>
      <c r="FGI230" s="4"/>
      <c r="FGJ230" s="3"/>
      <c r="FGK230" s="6"/>
      <c r="FGL230" s="14"/>
      <c r="FGM230" s="101"/>
      <c r="FGN230" s="14"/>
      <c r="FGO230" s="4"/>
      <c r="FGP230" s="4"/>
      <c r="FGQ230" s="4"/>
      <c r="FGR230" s="4"/>
      <c r="FGS230" s="4"/>
      <c r="FGT230" s="4"/>
      <c r="FGU230" s="3"/>
      <c r="FGV230" s="11"/>
      <c r="FGW230" s="4"/>
      <c r="FGX230" s="4"/>
      <c r="FGY230" s="15"/>
      <c r="FGZ230" s="15"/>
      <c r="FHA230" s="3"/>
      <c r="FHB230" s="3"/>
      <c r="FHC230" s="4"/>
      <c r="FHD230" s="4"/>
      <c r="FHE230" s="3"/>
      <c r="FHF230" s="6"/>
      <c r="FHG230" s="14"/>
      <c r="FHH230" s="101"/>
      <c r="FHI230" s="14"/>
      <c r="FHJ230" s="4"/>
      <c r="FHK230" s="4"/>
      <c r="FHL230" s="4"/>
      <c r="FHM230" s="4"/>
      <c r="FHN230" s="4"/>
      <c r="FHO230" s="4"/>
      <c r="FHP230" s="3"/>
      <c r="FHQ230" s="11"/>
      <c r="FHR230" s="4"/>
      <c r="FHS230" s="4"/>
      <c r="FHT230" s="15"/>
      <c r="FHU230" s="15"/>
      <c r="FHV230" s="3"/>
      <c r="FHW230" s="3"/>
      <c r="FHX230" s="4"/>
      <c r="FHY230" s="4"/>
      <c r="FHZ230" s="3"/>
      <c r="FIA230" s="6"/>
      <c r="FIB230" s="14"/>
      <c r="FIC230" s="101"/>
      <c r="FID230" s="14"/>
      <c r="FIE230" s="4"/>
      <c r="FIF230" s="4"/>
      <c r="FIG230" s="4"/>
      <c r="FIH230" s="4"/>
      <c r="FII230" s="4"/>
      <c r="FIJ230" s="4"/>
      <c r="FIK230" s="3"/>
      <c r="FIL230" s="11"/>
      <c r="FIM230" s="4"/>
      <c r="FIN230" s="4"/>
      <c r="FIO230" s="15"/>
      <c r="FIP230" s="15"/>
      <c r="FIQ230" s="3"/>
      <c r="FIR230" s="3"/>
      <c r="FIS230" s="4"/>
      <c r="FIT230" s="4"/>
      <c r="FIU230" s="3"/>
      <c r="FIV230" s="6"/>
      <c r="FIW230" s="14"/>
      <c r="FIX230" s="101"/>
      <c r="FIY230" s="14"/>
      <c r="FIZ230" s="4"/>
      <c r="FJA230" s="4"/>
      <c r="FJB230" s="4"/>
      <c r="FJC230" s="4"/>
      <c r="FJD230" s="4"/>
      <c r="FJE230" s="4"/>
      <c r="FJF230" s="3"/>
      <c r="FJG230" s="11"/>
      <c r="FJH230" s="4"/>
      <c r="FJI230" s="4"/>
      <c r="FJJ230" s="15"/>
      <c r="FJK230" s="15"/>
      <c r="FJL230" s="3"/>
      <c r="FJM230" s="3"/>
      <c r="FJN230" s="4"/>
      <c r="FJO230" s="4"/>
      <c r="FJP230" s="3"/>
      <c r="FJQ230" s="6"/>
      <c r="FJR230" s="14"/>
      <c r="FJS230" s="101"/>
      <c r="FJT230" s="14"/>
      <c r="FJU230" s="4"/>
      <c r="FJV230" s="4"/>
      <c r="FJW230" s="4"/>
      <c r="FJX230" s="4"/>
      <c r="FJY230" s="4"/>
      <c r="FJZ230" s="4"/>
      <c r="FKA230" s="3"/>
      <c r="FKB230" s="11"/>
      <c r="FKC230" s="4"/>
      <c r="FKD230" s="4"/>
      <c r="FKE230" s="15"/>
      <c r="FKF230" s="15"/>
      <c r="FKG230" s="3"/>
      <c r="FKH230" s="3"/>
      <c r="FKI230" s="4"/>
      <c r="FKJ230" s="4"/>
      <c r="FKK230" s="3"/>
      <c r="FKL230" s="6"/>
      <c r="FKM230" s="14"/>
      <c r="FKN230" s="101"/>
      <c r="FKO230" s="14"/>
      <c r="FKP230" s="4"/>
      <c r="FKQ230" s="4"/>
      <c r="FKR230" s="4"/>
      <c r="FKS230" s="4"/>
      <c r="FKT230" s="4"/>
      <c r="FKU230" s="4"/>
      <c r="FKV230" s="3"/>
      <c r="FKW230" s="11"/>
      <c r="FKX230" s="4"/>
      <c r="FKY230" s="4"/>
      <c r="FKZ230" s="15"/>
      <c r="FLA230" s="15"/>
      <c r="FLB230" s="3"/>
      <c r="FLC230" s="3"/>
      <c r="FLD230" s="4"/>
      <c r="FLE230" s="4"/>
      <c r="FLF230" s="3"/>
      <c r="FLG230" s="6"/>
      <c r="FLH230" s="14"/>
      <c r="FLI230" s="101"/>
      <c r="FLJ230" s="14"/>
      <c r="FLK230" s="4"/>
      <c r="FLL230" s="4"/>
      <c r="FLM230" s="4"/>
      <c r="FLN230" s="4"/>
      <c r="FLO230" s="4"/>
      <c r="FLP230" s="4"/>
      <c r="FLQ230" s="3"/>
      <c r="FLR230" s="11"/>
      <c r="FLS230" s="4"/>
      <c r="FLT230" s="4"/>
      <c r="FLU230" s="15"/>
      <c r="FLV230" s="15"/>
      <c r="FLW230" s="3"/>
      <c r="FLX230" s="3"/>
      <c r="FLY230" s="4"/>
      <c r="FLZ230" s="4"/>
      <c r="FMA230" s="3"/>
      <c r="FMB230" s="6"/>
      <c r="FMC230" s="14"/>
      <c r="FMD230" s="101"/>
      <c r="FME230" s="14"/>
      <c r="FMF230" s="4"/>
      <c r="FMG230" s="4"/>
      <c r="FMH230" s="4"/>
      <c r="FMI230" s="4"/>
      <c r="FMJ230" s="4"/>
      <c r="FMK230" s="4"/>
      <c r="FML230" s="3"/>
      <c r="FMM230" s="11"/>
      <c r="FMN230" s="4"/>
      <c r="FMO230" s="4"/>
      <c r="FMP230" s="15"/>
      <c r="FMQ230" s="15"/>
      <c r="FMR230" s="3"/>
      <c r="FMS230" s="3"/>
      <c r="FMT230" s="4"/>
      <c r="FMU230" s="4"/>
      <c r="FMV230" s="3"/>
      <c r="FMW230" s="6"/>
      <c r="FMX230" s="14"/>
      <c r="FMY230" s="101"/>
      <c r="FMZ230" s="14"/>
      <c r="FNA230" s="4"/>
      <c r="FNB230" s="4"/>
      <c r="FNC230" s="4"/>
      <c r="FND230" s="4"/>
      <c r="FNE230" s="4"/>
      <c r="FNF230" s="4"/>
      <c r="FNG230" s="3"/>
      <c r="FNH230" s="11"/>
      <c r="FNI230" s="4"/>
      <c r="FNJ230" s="4"/>
      <c r="FNK230" s="15"/>
      <c r="FNL230" s="15"/>
      <c r="FNM230" s="3"/>
      <c r="FNN230" s="3"/>
      <c r="FNO230" s="4"/>
      <c r="FNP230" s="4"/>
      <c r="FNQ230" s="3"/>
      <c r="FNR230" s="6"/>
      <c r="FNS230" s="14"/>
      <c r="FNT230" s="101"/>
      <c r="FNU230" s="14"/>
      <c r="FNV230" s="4"/>
      <c r="FNW230" s="4"/>
      <c r="FNX230" s="4"/>
      <c r="FNY230" s="4"/>
      <c r="FNZ230" s="4"/>
      <c r="FOA230" s="4"/>
      <c r="FOB230" s="3"/>
      <c r="FOC230" s="11"/>
      <c r="FOD230" s="4"/>
      <c r="FOE230" s="4"/>
      <c r="FOF230" s="15"/>
      <c r="FOG230" s="15"/>
      <c r="FOH230" s="3"/>
      <c r="FOI230" s="3"/>
      <c r="FOJ230" s="4"/>
      <c r="FOK230" s="4"/>
      <c r="FOL230" s="3"/>
      <c r="FOM230" s="6"/>
      <c r="FON230" s="14"/>
      <c r="FOO230" s="101"/>
      <c r="FOP230" s="14"/>
      <c r="FOQ230" s="4"/>
      <c r="FOR230" s="4"/>
      <c r="FOS230" s="4"/>
      <c r="FOT230" s="4"/>
      <c r="FOU230" s="4"/>
      <c r="FOV230" s="4"/>
      <c r="FOW230" s="3"/>
      <c r="FOX230" s="11"/>
      <c r="FOY230" s="4"/>
      <c r="FOZ230" s="4"/>
      <c r="FPA230" s="15"/>
      <c r="FPB230" s="15"/>
      <c r="FPC230" s="3"/>
      <c r="FPD230" s="3"/>
      <c r="FPE230" s="4"/>
      <c r="FPF230" s="4"/>
      <c r="FPG230" s="3"/>
      <c r="FPH230" s="6"/>
      <c r="FPI230" s="14"/>
      <c r="FPJ230" s="101"/>
      <c r="FPK230" s="14"/>
      <c r="FPL230" s="4"/>
      <c r="FPM230" s="4"/>
      <c r="FPN230" s="4"/>
      <c r="FPO230" s="4"/>
      <c r="FPP230" s="4"/>
      <c r="FPQ230" s="4"/>
      <c r="FPR230" s="3"/>
      <c r="FPS230" s="11"/>
      <c r="FPT230" s="4"/>
      <c r="FPU230" s="4"/>
      <c r="FPV230" s="15"/>
      <c r="FPW230" s="15"/>
      <c r="FPX230" s="3"/>
      <c r="FPY230" s="3"/>
      <c r="FPZ230" s="4"/>
      <c r="FQA230" s="4"/>
      <c r="FQB230" s="3"/>
      <c r="FQC230" s="6"/>
      <c r="FQD230" s="14"/>
      <c r="FQE230" s="101"/>
      <c r="FQF230" s="14"/>
      <c r="FQG230" s="4"/>
      <c r="FQH230" s="4"/>
      <c r="FQI230" s="4"/>
      <c r="FQJ230" s="4"/>
      <c r="FQK230" s="4"/>
      <c r="FQL230" s="4"/>
      <c r="FQM230" s="3"/>
      <c r="FQN230" s="11"/>
      <c r="FQO230" s="4"/>
      <c r="FQP230" s="4"/>
      <c r="FQQ230" s="15"/>
      <c r="FQR230" s="15"/>
      <c r="FQS230" s="3"/>
      <c r="FQT230" s="3"/>
      <c r="FQU230" s="4"/>
      <c r="FQV230" s="4"/>
      <c r="FQW230" s="3"/>
      <c r="FQX230" s="6"/>
      <c r="FQY230" s="14"/>
      <c r="FQZ230" s="101"/>
      <c r="FRA230" s="14"/>
      <c r="FRB230" s="4"/>
      <c r="FRC230" s="4"/>
      <c r="FRD230" s="4"/>
      <c r="FRE230" s="4"/>
      <c r="FRF230" s="4"/>
      <c r="FRG230" s="4"/>
      <c r="FRH230" s="3"/>
      <c r="FRI230" s="11"/>
      <c r="FRJ230" s="4"/>
      <c r="FRK230" s="4"/>
      <c r="FRL230" s="15"/>
      <c r="FRM230" s="15"/>
      <c r="FRN230" s="3"/>
      <c r="FRO230" s="3"/>
      <c r="FRP230" s="4"/>
      <c r="FRQ230" s="4"/>
      <c r="FRR230" s="3"/>
      <c r="FRS230" s="6"/>
      <c r="FRT230" s="14"/>
      <c r="FRU230" s="101"/>
      <c r="FRV230" s="14"/>
      <c r="FRW230" s="4"/>
      <c r="FRX230" s="4"/>
      <c r="FRY230" s="4"/>
      <c r="FRZ230" s="4"/>
      <c r="FSA230" s="4"/>
      <c r="FSB230" s="4"/>
      <c r="FSC230" s="3"/>
      <c r="FSD230" s="11"/>
      <c r="FSE230" s="4"/>
      <c r="FSF230" s="4"/>
      <c r="FSG230" s="15"/>
      <c r="FSH230" s="15"/>
      <c r="FSI230" s="3"/>
      <c r="FSJ230" s="3"/>
      <c r="FSK230" s="4"/>
      <c r="FSL230" s="4"/>
      <c r="FSM230" s="3"/>
      <c r="FSN230" s="6"/>
      <c r="FSO230" s="14"/>
      <c r="FSP230" s="101"/>
      <c r="FSQ230" s="14"/>
      <c r="FSR230" s="4"/>
      <c r="FSS230" s="4"/>
      <c r="FST230" s="4"/>
      <c r="FSU230" s="4"/>
      <c r="FSV230" s="4"/>
      <c r="FSW230" s="4"/>
      <c r="FSX230" s="3"/>
      <c r="FSY230" s="11"/>
      <c r="FSZ230" s="4"/>
      <c r="FTA230" s="4"/>
      <c r="FTB230" s="15"/>
      <c r="FTC230" s="15"/>
      <c r="FTD230" s="3"/>
      <c r="FTE230" s="3"/>
      <c r="FTF230" s="4"/>
      <c r="FTG230" s="4"/>
      <c r="FTH230" s="3"/>
      <c r="FTI230" s="6"/>
      <c r="FTJ230" s="14"/>
      <c r="FTK230" s="101"/>
      <c r="FTL230" s="14"/>
      <c r="FTM230" s="4"/>
      <c r="FTN230" s="4"/>
      <c r="FTO230" s="4"/>
      <c r="FTP230" s="4"/>
      <c r="FTQ230" s="4"/>
      <c r="FTR230" s="4"/>
      <c r="FTS230" s="3"/>
      <c r="FTT230" s="11"/>
      <c r="FTU230" s="4"/>
      <c r="FTV230" s="4"/>
      <c r="FTW230" s="15"/>
      <c r="FTX230" s="15"/>
      <c r="FTY230" s="3"/>
      <c r="FTZ230" s="3"/>
      <c r="FUA230" s="4"/>
      <c r="FUB230" s="4"/>
      <c r="FUC230" s="3"/>
      <c r="FUD230" s="6"/>
      <c r="FUE230" s="14"/>
      <c r="FUF230" s="101"/>
      <c r="FUG230" s="14"/>
      <c r="FUH230" s="4"/>
      <c r="FUI230" s="4"/>
      <c r="FUJ230" s="4"/>
      <c r="FUK230" s="4"/>
      <c r="FUL230" s="4"/>
      <c r="FUM230" s="4"/>
      <c r="FUN230" s="3"/>
      <c r="FUO230" s="11"/>
      <c r="FUP230" s="4"/>
      <c r="FUQ230" s="4"/>
      <c r="FUR230" s="15"/>
      <c r="FUS230" s="15"/>
      <c r="FUT230" s="3"/>
      <c r="FUU230" s="3"/>
      <c r="FUV230" s="4"/>
      <c r="FUW230" s="4"/>
      <c r="FUX230" s="3"/>
      <c r="FUY230" s="6"/>
      <c r="FUZ230" s="14"/>
      <c r="FVA230" s="101"/>
      <c r="FVB230" s="14"/>
      <c r="FVC230" s="4"/>
      <c r="FVD230" s="4"/>
      <c r="FVE230" s="4"/>
      <c r="FVF230" s="4"/>
      <c r="FVG230" s="4"/>
      <c r="FVH230" s="4"/>
      <c r="FVI230" s="3"/>
      <c r="FVJ230" s="11"/>
      <c r="FVK230" s="4"/>
      <c r="FVL230" s="4"/>
      <c r="FVM230" s="15"/>
      <c r="FVN230" s="15"/>
      <c r="FVO230" s="3"/>
      <c r="FVP230" s="3"/>
      <c r="FVQ230" s="4"/>
      <c r="FVR230" s="4"/>
      <c r="FVS230" s="3"/>
      <c r="FVT230" s="6"/>
      <c r="FVU230" s="14"/>
      <c r="FVV230" s="101"/>
      <c r="FVW230" s="14"/>
      <c r="FVX230" s="4"/>
      <c r="FVY230" s="4"/>
      <c r="FVZ230" s="4"/>
      <c r="FWA230" s="4"/>
      <c r="FWB230" s="4"/>
      <c r="FWC230" s="4"/>
      <c r="FWD230" s="3"/>
      <c r="FWE230" s="11"/>
      <c r="FWF230" s="4"/>
      <c r="FWG230" s="4"/>
      <c r="FWH230" s="15"/>
      <c r="FWI230" s="15"/>
      <c r="FWJ230" s="3"/>
      <c r="FWK230" s="3"/>
      <c r="FWL230" s="4"/>
      <c r="FWM230" s="4"/>
      <c r="FWN230" s="3"/>
      <c r="FWO230" s="6"/>
      <c r="FWP230" s="14"/>
      <c r="FWQ230" s="101"/>
      <c r="FWR230" s="14"/>
      <c r="FWS230" s="4"/>
      <c r="FWT230" s="4"/>
      <c r="FWU230" s="4"/>
      <c r="FWV230" s="4"/>
      <c r="FWW230" s="4"/>
      <c r="FWX230" s="4"/>
      <c r="FWY230" s="3"/>
      <c r="FWZ230" s="11"/>
      <c r="FXA230" s="4"/>
      <c r="FXB230" s="4"/>
      <c r="FXC230" s="15"/>
      <c r="FXD230" s="15"/>
      <c r="FXE230" s="3"/>
      <c r="FXF230" s="3"/>
      <c r="FXG230" s="4"/>
      <c r="FXH230" s="4"/>
      <c r="FXI230" s="3"/>
      <c r="FXJ230" s="6"/>
      <c r="FXK230" s="14"/>
      <c r="FXL230" s="101"/>
      <c r="FXM230" s="14"/>
      <c r="FXN230" s="4"/>
      <c r="FXO230" s="4"/>
      <c r="FXP230" s="4"/>
      <c r="FXQ230" s="4"/>
      <c r="FXR230" s="4"/>
      <c r="FXS230" s="4"/>
      <c r="FXT230" s="3"/>
      <c r="FXU230" s="11"/>
      <c r="FXV230" s="4"/>
      <c r="FXW230" s="4"/>
      <c r="FXX230" s="15"/>
      <c r="FXY230" s="15"/>
      <c r="FXZ230" s="3"/>
      <c r="FYA230" s="3"/>
      <c r="FYB230" s="4"/>
      <c r="FYC230" s="4"/>
      <c r="FYD230" s="3"/>
      <c r="FYE230" s="6"/>
      <c r="FYF230" s="14"/>
      <c r="FYG230" s="101"/>
      <c r="FYH230" s="14"/>
      <c r="FYI230" s="4"/>
      <c r="FYJ230" s="4"/>
      <c r="FYK230" s="4"/>
      <c r="FYL230" s="4"/>
      <c r="FYM230" s="4"/>
      <c r="FYN230" s="4"/>
      <c r="FYO230" s="3"/>
      <c r="FYP230" s="11"/>
      <c r="FYQ230" s="4"/>
      <c r="FYR230" s="4"/>
      <c r="FYS230" s="15"/>
      <c r="FYT230" s="15"/>
      <c r="FYU230" s="3"/>
      <c r="FYV230" s="3"/>
      <c r="FYW230" s="4"/>
      <c r="FYX230" s="4"/>
      <c r="FYY230" s="3"/>
      <c r="FYZ230" s="6"/>
      <c r="FZA230" s="14"/>
      <c r="FZB230" s="101"/>
      <c r="FZC230" s="14"/>
      <c r="FZD230" s="4"/>
      <c r="FZE230" s="4"/>
      <c r="FZF230" s="4"/>
      <c r="FZG230" s="4"/>
      <c r="FZH230" s="4"/>
      <c r="FZI230" s="4"/>
      <c r="FZJ230" s="3"/>
      <c r="FZK230" s="11"/>
      <c r="FZL230" s="4"/>
      <c r="FZM230" s="4"/>
      <c r="FZN230" s="15"/>
      <c r="FZO230" s="15"/>
      <c r="FZP230" s="3"/>
      <c r="FZQ230" s="3"/>
      <c r="FZR230" s="4"/>
      <c r="FZS230" s="4"/>
      <c r="FZT230" s="3"/>
      <c r="FZU230" s="6"/>
      <c r="FZV230" s="14"/>
      <c r="FZW230" s="101"/>
      <c r="FZX230" s="14"/>
      <c r="FZY230" s="4"/>
      <c r="FZZ230" s="4"/>
      <c r="GAA230" s="4"/>
      <c r="GAB230" s="4"/>
      <c r="GAC230" s="4"/>
      <c r="GAD230" s="4"/>
      <c r="GAE230" s="3"/>
      <c r="GAF230" s="11"/>
      <c r="GAG230" s="4"/>
      <c r="GAH230" s="4"/>
      <c r="GAI230" s="15"/>
      <c r="GAJ230" s="15"/>
      <c r="GAK230" s="3"/>
      <c r="GAL230" s="3"/>
      <c r="GAM230" s="4"/>
      <c r="GAN230" s="4"/>
      <c r="GAO230" s="3"/>
      <c r="GAP230" s="6"/>
      <c r="GAQ230" s="14"/>
      <c r="GAR230" s="101"/>
      <c r="GAS230" s="14"/>
      <c r="GAT230" s="4"/>
      <c r="GAU230" s="4"/>
      <c r="GAV230" s="4"/>
      <c r="GAW230" s="4"/>
      <c r="GAX230" s="4"/>
      <c r="GAY230" s="4"/>
      <c r="GAZ230" s="3"/>
      <c r="GBA230" s="11"/>
      <c r="GBB230" s="4"/>
      <c r="GBC230" s="4"/>
      <c r="GBD230" s="15"/>
      <c r="GBE230" s="15"/>
      <c r="GBF230" s="3"/>
      <c r="GBG230" s="3"/>
      <c r="GBH230" s="4"/>
      <c r="GBI230" s="4"/>
      <c r="GBJ230" s="3"/>
      <c r="GBK230" s="6"/>
      <c r="GBL230" s="14"/>
      <c r="GBM230" s="101"/>
      <c r="GBN230" s="14"/>
      <c r="GBO230" s="4"/>
      <c r="GBP230" s="4"/>
      <c r="GBQ230" s="4"/>
      <c r="GBR230" s="4"/>
      <c r="GBS230" s="4"/>
      <c r="GBT230" s="4"/>
      <c r="GBU230" s="3"/>
      <c r="GBV230" s="11"/>
      <c r="GBW230" s="4"/>
      <c r="GBX230" s="4"/>
      <c r="GBY230" s="15"/>
      <c r="GBZ230" s="15"/>
      <c r="GCA230" s="3"/>
      <c r="GCB230" s="3"/>
      <c r="GCC230" s="4"/>
      <c r="GCD230" s="4"/>
      <c r="GCE230" s="3"/>
      <c r="GCF230" s="6"/>
      <c r="GCG230" s="14"/>
      <c r="GCH230" s="101"/>
      <c r="GCI230" s="14"/>
      <c r="GCJ230" s="4"/>
      <c r="GCK230" s="4"/>
      <c r="GCL230" s="4"/>
      <c r="GCM230" s="4"/>
      <c r="GCN230" s="4"/>
      <c r="GCO230" s="4"/>
      <c r="GCP230" s="3"/>
      <c r="GCQ230" s="11"/>
      <c r="GCR230" s="4"/>
      <c r="GCS230" s="4"/>
      <c r="GCT230" s="15"/>
      <c r="GCU230" s="15"/>
      <c r="GCV230" s="3"/>
      <c r="GCW230" s="3"/>
      <c r="GCX230" s="4"/>
      <c r="GCY230" s="4"/>
      <c r="GCZ230" s="3"/>
      <c r="GDA230" s="6"/>
      <c r="GDB230" s="14"/>
      <c r="GDC230" s="101"/>
      <c r="GDD230" s="14"/>
      <c r="GDE230" s="4"/>
      <c r="GDF230" s="4"/>
      <c r="GDG230" s="4"/>
      <c r="GDH230" s="4"/>
      <c r="GDI230" s="4"/>
      <c r="GDJ230" s="4"/>
      <c r="GDK230" s="3"/>
      <c r="GDL230" s="11"/>
      <c r="GDM230" s="4"/>
      <c r="GDN230" s="4"/>
      <c r="GDO230" s="15"/>
      <c r="GDP230" s="15"/>
      <c r="GDQ230" s="3"/>
      <c r="GDR230" s="3"/>
      <c r="GDS230" s="4"/>
      <c r="GDT230" s="4"/>
      <c r="GDU230" s="3"/>
      <c r="GDV230" s="6"/>
      <c r="GDW230" s="14"/>
      <c r="GDX230" s="101"/>
      <c r="GDY230" s="14"/>
      <c r="GDZ230" s="4"/>
      <c r="GEA230" s="4"/>
      <c r="GEB230" s="4"/>
      <c r="GEC230" s="4"/>
      <c r="GED230" s="4"/>
      <c r="GEE230" s="4"/>
      <c r="GEF230" s="3"/>
      <c r="GEG230" s="11"/>
      <c r="GEH230" s="4"/>
      <c r="GEI230" s="4"/>
      <c r="GEJ230" s="15"/>
      <c r="GEK230" s="15"/>
      <c r="GEL230" s="3"/>
      <c r="GEM230" s="3"/>
      <c r="GEN230" s="4"/>
      <c r="GEO230" s="4"/>
      <c r="GEP230" s="3"/>
      <c r="GEQ230" s="6"/>
      <c r="GER230" s="14"/>
      <c r="GES230" s="101"/>
      <c r="GET230" s="14"/>
      <c r="GEU230" s="4"/>
      <c r="GEV230" s="4"/>
      <c r="GEW230" s="4"/>
      <c r="GEX230" s="4"/>
      <c r="GEY230" s="4"/>
      <c r="GEZ230" s="4"/>
      <c r="GFA230" s="3"/>
      <c r="GFB230" s="11"/>
      <c r="GFC230" s="4"/>
      <c r="GFD230" s="4"/>
      <c r="GFE230" s="15"/>
      <c r="GFF230" s="15"/>
      <c r="GFG230" s="3"/>
      <c r="GFH230" s="3"/>
      <c r="GFI230" s="4"/>
      <c r="GFJ230" s="4"/>
      <c r="GFK230" s="3"/>
      <c r="GFL230" s="6"/>
      <c r="GFM230" s="14"/>
      <c r="GFN230" s="101"/>
      <c r="GFO230" s="14"/>
      <c r="GFP230" s="4"/>
      <c r="GFQ230" s="4"/>
      <c r="GFR230" s="4"/>
      <c r="GFS230" s="4"/>
      <c r="GFT230" s="4"/>
      <c r="GFU230" s="4"/>
      <c r="GFV230" s="3"/>
      <c r="GFW230" s="11"/>
      <c r="GFX230" s="4"/>
      <c r="GFY230" s="4"/>
      <c r="GFZ230" s="15"/>
      <c r="GGA230" s="15"/>
      <c r="GGB230" s="3"/>
      <c r="GGC230" s="3"/>
      <c r="GGD230" s="4"/>
      <c r="GGE230" s="4"/>
      <c r="GGF230" s="3"/>
      <c r="GGG230" s="6"/>
      <c r="GGH230" s="14"/>
      <c r="GGI230" s="101"/>
      <c r="GGJ230" s="14"/>
      <c r="GGK230" s="4"/>
      <c r="GGL230" s="4"/>
      <c r="GGM230" s="4"/>
      <c r="GGN230" s="4"/>
      <c r="GGO230" s="4"/>
      <c r="GGP230" s="4"/>
      <c r="GGQ230" s="3"/>
      <c r="GGR230" s="11"/>
      <c r="GGS230" s="4"/>
      <c r="GGT230" s="4"/>
      <c r="GGU230" s="15"/>
      <c r="GGV230" s="15"/>
      <c r="GGW230" s="3"/>
      <c r="GGX230" s="3"/>
      <c r="GGY230" s="4"/>
      <c r="GGZ230" s="4"/>
      <c r="GHA230" s="3"/>
      <c r="GHB230" s="6"/>
      <c r="GHC230" s="14"/>
      <c r="GHD230" s="101"/>
      <c r="GHE230" s="14"/>
      <c r="GHF230" s="4"/>
      <c r="GHG230" s="4"/>
      <c r="GHH230" s="4"/>
      <c r="GHI230" s="4"/>
      <c r="GHJ230" s="4"/>
      <c r="GHK230" s="4"/>
      <c r="GHL230" s="3"/>
      <c r="GHM230" s="11"/>
      <c r="GHN230" s="4"/>
      <c r="GHO230" s="4"/>
      <c r="GHP230" s="15"/>
      <c r="GHQ230" s="15"/>
      <c r="GHR230" s="3"/>
      <c r="GHS230" s="3"/>
      <c r="GHT230" s="4"/>
      <c r="GHU230" s="4"/>
      <c r="GHV230" s="3"/>
      <c r="GHW230" s="6"/>
      <c r="GHX230" s="14"/>
      <c r="GHY230" s="101"/>
      <c r="GHZ230" s="14"/>
      <c r="GIA230" s="4"/>
      <c r="GIB230" s="4"/>
      <c r="GIC230" s="4"/>
      <c r="GID230" s="4"/>
      <c r="GIE230" s="4"/>
      <c r="GIF230" s="4"/>
      <c r="GIG230" s="3"/>
      <c r="GIH230" s="11"/>
      <c r="GII230" s="4"/>
      <c r="GIJ230" s="4"/>
      <c r="GIK230" s="15"/>
      <c r="GIL230" s="15"/>
      <c r="GIM230" s="3"/>
      <c r="GIN230" s="3"/>
      <c r="GIO230" s="4"/>
      <c r="GIP230" s="4"/>
      <c r="GIQ230" s="3"/>
      <c r="GIR230" s="6"/>
      <c r="GIS230" s="14"/>
      <c r="GIT230" s="101"/>
      <c r="GIU230" s="14"/>
      <c r="GIV230" s="4"/>
      <c r="GIW230" s="4"/>
      <c r="GIX230" s="4"/>
      <c r="GIY230" s="4"/>
      <c r="GIZ230" s="4"/>
      <c r="GJA230" s="4"/>
      <c r="GJB230" s="3"/>
      <c r="GJC230" s="11"/>
      <c r="GJD230" s="4"/>
      <c r="GJE230" s="4"/>
      <c r="GJF230" s="15"/>
      <c r="GJG230" s="15"/>
      <c r="GJH230" s="3"/>
      <c r="GJI230" s="3"/>
      <c r="GJJ230" s="4"/>
      <c r="GJK230" s="4"/>
      <c r="GJL230" s="3"/>
      <c r="GJM230" s="6"/>
      <c r="GJN230" s="14"/>
      <c r="GJO230" s="101"/>
      <c r="GJP230" s="14"/>
      <c r="GJQ230" s="4"/>
      <c r="GJR230" s="4"/>
      <c r="GJS230" s="4"/>
      <c r="GJT230" s="4"/>
      <c r="GJU230" s="4"/>
      <c r="GJV230" s="4"/>
      <c r="GJW230" s="3"/>
      <c r="GJX230" s="11"/>
      <c r="GJY230" s="4"/>
      <c r="GJZ230" s="4"/>
      <c r="GKA230" s="15"/>
      <c r="GKB230" s="15"/>
      <c r="GKC230" s="3"/>
      <c r="GKD230" s="3"/>
      <c r="GKE230" s="4"/>
      <c r="GKF230" s="4"/>
      <c r="GKG230" s="3"/>
      <c r="GKH230" s="6"/>
      <c r="GKI230" s="14"/>
      <c r="GKJ230" s="101"/>
      <c r="GKK230" s="14"/>
      <c r="GKL230" s="4"/>
      <c r="GKM230" s="4"/>
      <c r="GKN230" s="4"/>
      <c r="GKO230" s="4"/>
      <c r="GKP230" s="4"/>
      <c r="GKQ230" s="4"/>
      <c r="GKR230" s="3"/>
      <c r="GKS230" s="11"/>
      <c r="GKT230" s="4"/>
      <c r="GKU230" s="4"/>
      <c r="GKV230" s="15"/>
      <c r="GKW230" s="15"/>
      <c r="GKX230" s="3"/>
      <c r="GKY230" s="3"/>
      <c r="GKZ230" s="4"/>
      <c r="GLA230" s="4"/>
      <c r="GLB230" s="3"/>
      <c r="GLC230" s="6"/>
      <c r="GLD230" s="14"/>
      <c r="GLE230" s="101"/>
      <c r="GLF230" s="14"/>
      <c r="GLG230" s="4"/>
      <c r="GLH230" s="4"/>
      <c r="GLI230" s="4"/>
      <c r="GLJ230" s="4"/>
      <c r="GLK230" s="4"/>
      <c r="GLL230" s="4"/>
      <c r="GLM230" s="3"/>
      <c r="GLN230" s="11"/>
      <c r="GLO230" s="4"/>
      <c r="GLP230" s="4"/>
      <c r="GLQ230" s="15"/>
      <c r="GLR230" s="15"/>
      <c r="GLS230" s="3"/>
      <c r="GLT230" s="3"/>
      <c r="GLU230" s="4"/>
      <c r="GLV230" s="4"/>
      <c r="GLW230" s="3"/>
      <c r="GLX230" s="6"/>
      <c r="GLY230" s="14"/>
      <c r="GLZ230" s="101"/>
      <c r="GMA230" s="14"/>
      <c r="GMB230" s="4"/>
      <c r="GMC230" s="4"/>
      <c r="GMD230" s="4"/>
      <c r="GME230" s="4"/>
      <c r="GMF230" s="4"/>
      <c r="GMG230" s="4"/>
      <c r="GMH230" s="3"/>
      <c r="GMI230" s="11"/>
      <c r="GMJ230" s="4"/>
      <c r="GMK230" s="4"/>
      <c r="GML230" s="15"/>
      <c r="GMM230" s="15"/>
      <c r="GMN230" s="3"/>
      <c r="GMO230" s="3"/>
      <c r="GMP230" s="4"/>
      <c r="GMQ230" s="4"/>
      <c r="GMR230" s="3"/>
      <c r="GMS230" s="6"/>
      <c r="GMT230" s="14"/>
      <c r="GMU230" s="101"/>
      <c r="GMV230" s="14"/>
      <c r="GMW230" s="4"/>
      <c r="GMX230" s="4"/>
      <c r="GMY230" s="4"/>
      <c r="GMZ230" s="4"/>
      <c r="GNA230" s="4"/>
      <c r="GNB230" s="4"/>
      <c r="GNC230" s="3"/>
      <c r="GND230" s="11"/>
      <c r="GNE230" s="4"/>
      <c r="GNF230" s="4"/>
      <c r="GNG230" s="15"/>
      <c r="GNH230" s="15"/>
      <c r="GNI230" s="3"/>
      <c r="GNJ230" s="3"/>
      <c r="GNK230" s="4"/>
      <c r="GNL230" s="4"/>
      <c r="GNM230" s="3"/>
      <c r="GNN230" s="6"/>
      <c r="GNO230" s="14"/>
      <c r="GNP230" s="101"/>
      <c r="GNQ230" s="14"/>
      <c r="GNR230" s="4"/>
      <c r="GNS230" s="4"/>
      <c r="GNT230" s="4"/>
      <c r="GNU230" s="4"/>
      <c r="GNV230" s="4"/>
      <c r="GNW230" s="4"/>
      <c r="GNX230" s="3"/>
      <c r="GNY230" s="11"/>
      <c r="GNZ230" s="4"/>
      <c r="GOA230" s="4"/>
      <c r="GOB230" s="15"/>
      <c r="GOC230" s="15"/>
      <c r="GOD230" s="3"/>
      <c r="GOE230" s="3"/>
      <c r="GOF230" s="4"/>
      <c r="GOG230" s="4"/>
      <c r="GOH230" s="3"/>
      <c r="GOI230" s="6"/>
      <c r="GOJ230" s="14"/>
      <c r="GOK230" s="101"/>
      <c r="GOL230" s="14"/>
      <c r="GOM230" s="4"/>
      <c r="GON230" s="4"/>
      <c r="GOO230" s="4"/>
      <c r="GOP230" s="4"/>
      <c r="GOQ230" s="4"/>
      <c r="GOR230" s="4"/>
      <c r="GOS230" s="3"/>
      <c r="GOT230" s="11"/>
      <c r="GOU230" s="4"/>
      <c r="GOV230" s="4"/>
      <c r="GOW230" s="15"/>
      <c r="GOX230" s="15"/>
      <c r="GOY230" s="3"/>
      <c r="GOZ230" s="3"/>
      <c r="GPA230" s="4"/>
      <c r="GPB230" s="4"/>
      <c r="GPC230" s="3"/>
      <c r="GPD230" s="6"/>
      <c r="GPE230" s="14"/>
      <c r="GPF230" s="101"/>
      <c r="GPG230" s="14"/>
      <c r="GPH230" s="4"/>
      <c r="GPI230" s="4"/>
      <c r="GPJ230" s="4"/>
      <c r="GPK230" s="4"/>
      <c r="GPL230" s="4"/>
      <c r="GPM230" s="4"/>
      <c r="GPN230" s="3"/>
      <c r="GPO230" s="11"/>
      <c r="GPP230" s="4"/>
      <c r="GPQ230" s="4"/>
      <c r="GPR230" s="15"/>
      <c r="GPS230" s="15"/>
      <c r="GPT230" s="3"/>
      <c r="GPU230" s="3"/>
      <c r="GPV230" s="4"/>
      <c r="GPW230" s="4"/>
      <c r="GPX230" s="3"/>
      <c r="GPY230" s="6"/>
      <c r="GPZ230" s="14"/>
      <c r="GQA230" s="101"/>
      <c r="GQB230" s="14"/>
      <c r="GQC230" s="4"/>
      <c r="GQD230" s="4"/>
      <c r="GQE230" s="4"/>
      <c r="GQF230" s="4"/>
      <c r="GQG230" s="4"/>
      <c r="GQH230" s="4"/>
      <c r="GQI230" s="3"/>
      <c r="GQJ230" s="11"/>
      <c r="GQK230" s="4"/>
      <c r="GQL230" s="4"/>
      <c r="GQM230" s="15"/>
      <c r="GQN230" s="15"/>
      <c r="GQO230" s="3"/>
      <c r="GQP230" s="3"/>
      <c r="GQQ230" s="4"/>
      <c r="GQR230" s="4"/>
      <c r="GQS230" s="3"/>
      <c r="GQT230" s="6"/>
      <c r="GQU230" s="14"/>
      <c r="GQV230" s="101"/>
      <c r="GQW230" s="14"/>
      <c r="GQX230" s="4"/>
      <c r="GQY230" s="4"/>
      <c r="GQZ230" s="4"/>
      <c r="GRA230" s="4"/>
      <c r="GRB230" s="4"/>
      <c r="GRC230" s="4"/>
      <c r="GRD230" s="3"/>
      <c r="GRE230" s="11"/>
      <c r="GRF230" s="4"/>
      <c r="GRG230" s="4"/>
      <c r="GRH230" s="15"/>
      <c r="GRI230" s="15"/>
      <c r="GRJ230" s="3"/>
      <c r="GRK230" s="3"/>
      <c r="GRL230" s="4"/>
      <c r="GRM230" s="4"/>
      <c r="GRN230" s="3"/>
      <c r="GRO230" s="6"/>
      <c r="GRP230" s="14"/>
      <c r="GRQ230" s="101"/>
      <c r="GRR230" s="14"/>
      <c r="GRS230" s="4"/>
      <c r="GRT230" s="4"/>
      <c r="GRU230" s="4"/>
      <c r="GRV230" s="4"/>
      <c r="GRW230" s="4"/>
      <c r="GRX230" s="4"/>
      <c r="GRY230" s="3"/>
      <c r="GRZ230" s="11"/>
      <c r="GSA230" s="4"/>
      <c r="GSB230" s="4"/>
      <c r="GSC230" s="15"/>
      <c r="GSD230" s="15"/>
      <c r="GSE230" s="3"/>
      <c r="GSF230" s="3"/>
      <c r="GSG230" s="4"/>
      <c r="GSH230" s="4"/>
      <c r="GSI230" s="3"/>
      <c r="GSJ230" s="6"/>
      <c r="GSK230" s="14"/>
      <c r="GSL230" s="101"/>
      <c r="GSM230" s="14"/>
      <c r="GSN230" s="4"/>
      <c r="GSO230" s="4"/>
      <c r="GSP230" s="4"/>
      <c r="GSQ230" s="4"/>
      <c r="GSR230" s="4"/>
      <c r="GSS230" s="4"/>
      <c r="GST230" s="3"/>
      <c r="GSU230" s="11"/>
      <c r="GSV230" s="4"/>
      <c r="GSW230" s="4"/>
      <c r="GSX230" s="15"/>
      <c r="GSY230" s="15"/>
      <c r="GSZ230" s="3"/>
      <c r="GTA230" s="3"/>
      <c r="GTB230" s="4"/>
      <c r="GTC230" s="4"/>
      <c r="GTD230" s="3"/>
      <c r="GTE230" s="6"/>
      <c r="GTF230" s="14"/>
      <c r="GTG230" s="101"/>
      <c r="GTH230" s="14"/>
      <c r="GTI230" s="4"/>
      <c r="GTJ230" s="4"/>
      <c r="GTK230" s="4"/>
      <c r="GTL230" s="4"/>
      <c r="GTM230" s="4"/>
      <c r="GTN230" s="4"/>
      <c r="GTO230" s="3"/>
      <c r="GTP230" s="11"/>
      <c r="GTQ230" s="4"/>
      <c r="GTR230" s="4"/>
      <c r="GTS230" s="15"/>
      <c r="GTT230" s="15"/>
      <c r="GTU230" s="3"/>
      <c r="GTV230" s="3"/>
      <c r="GTW230" s="4"/>
      <c r="GTX230" s="4"/>
      <c r="GTY230" s="3"/>
      <c r="GTZ230" s="6"/>
      <c r="GUA230" s="14"/>
      <c r="GUB230" s="101"/>
      <c r="GUC230" s="14"/>
      <c r="GUD230" s="4"/>
      <c r="GUE230" s="4"/>
      <c r="GUF230" s="4"/>
      <c r="GUG230" s="4"/>
      <c r="GUH230" s="4"/>
      <c r="GUI230" s="4"/>
      <c r="GUJ230" s="3"/>
      <c r="GUK230" s="11"/>
      <c r="GUL230" s="4"/>
      <c r="GUM230" s="4"/>
      <c r="GUN230" s="15"/>
      <c r="GUO230" s="15"/>
      <c r="GUP230" s="3"/>
      <c r="GUQ230" s="3"/>
      <c r="GUR230" s="4"/>
      <c r="GUS230" s="4"/>
      <c r="GUT230" s="3"/>
      <c r="GUU230" s="6"/>
      <c r="GUV230" s="14"/>
      <c r="GUW230" s="101"/>
      <c r="GUX230" s="14"/>
      <c r="GUY230" s="4"/>
      <c r="GUZ230" s="4"/>
      <c r="GVA230" s="4"/>
      <c r="GVB230" s="4"/>
      <c r="GVC230" s="4"/>
      <c r="GVD230" s="4"/>
      <c r="GVE230" s="3"/>
      <c r="GVF230" s="11"/>
      <c r="GVG230" s="4"/>
      <c r="GVH230" s="4"/>
      <c r="GVI230" s="15"/>
      <c r="GVJ230" s="15"/>
      <c r="GVK230" s="3"/>
      <c r="GVL230" s="3"/>
      <c r="GVM230" s="4"/>
      <c r="GVN230" s="4"/>
      <c r="GVO230" s="3"/>
      <c r="GVP230" s="6"/>
      <c r="GVQ230" s="14"/>
      <c r="GVR230" s="101"/>
      <c r="GVS230" s="14"/>
      <c r="GVT230" s="4"/>
      <c r="GVU230" s="4"/>
      <c r="GVV230" s="4"/>
      <c r="GVW230" s="4"/>
      <c r="GVX230" s="4"/>
      <c r="GVY230" s="4"/>
      <c r="GVZ230" s="3"/>
      <c r="GWA230" s="11"/>
      <c r="GWB230" s="4"/>
      <c r="GWC230" s="4"/>
      <c r="GWD230" s="15"/>
      <c r="GWE230" s="15"/>
      <c r="GWF230" s="3"/>
      <c r="GWG230" s="3"/>
      <c r="GWH230" s="4"/>
      <c r="GWI230" s="4"/>
      <c r="GWJ230" s="3"/>
      <c r="GWK230" s="6"/>
      <c r="GWL230" s="14"/>
      <c r="GWM230" s="101"/>
      <c r="GWN230" s="14"/>
      <c r="GWO230" s="4"/>
      <c r="GWP230" s="4"/>
      <c r="GWQ230" s="4"/>
      <c r="GWR230" s="4"/>
      <c r="GWS230" s="4"/>
      <c r="GWT230" s="4"/>
      <c r="GWU230" s="3"/>
      <c r="GWV230" s="11"/>
      <c r="GWW230" s="4"/>
      <c r="GWX230" s="4"/>
      <c r="GWY230" s="15"/>
      <c r="GWZ230" s="15"/>
      <c r="GXA230" s="3"/>
      <c r="GXB230" s="3"/>
      <c r="GXC230" s="4"/>
      <c r="GXD230" s="4"/>
      <c r="GXE230" s="3"/>
      <c r="GXF230" s="6"/>
      <c r="GXG230" s="14"/>
      <c r="GXH230" s="101"/>
      <c r="GXI230" s="14"/>
      <c r="GXJ230" s="4"/>
      <c r="GXK230" s="4"/>
      <c r="GXL230" s="4"/>
      <c r="GXM230" s="4"/>
      <c r="GXN230" s="4"/>
      <c r="GXO230" s="4"/>
      <c r="GXP230" s="3"/>
      <c r="GXQ230" s="11"/>
      <c r="GXR230" s="4"/>
      <c r="GXS230" s="4"/>
      <c r="GXT230" s="15"/>
      <c r="GXU230" s="15"/>
      <c r="GXV230" s="3"/>
      <c r="GXW230" s="3"/>
      <c r="GXX230" s="4"/>
      <c r="GXY230" s="4"/>
      <c r="GXZ230" s="3"/>
      <c r="GYA230" s="6"/>
      <c r="GYB230" s="14"/>
      <c r="GYC230" s="101"/>
      <c r="GYD230" s="14"/>
      <c r="GYE230" s="4"/>
      <c r="GYF230" s="4"/>
      <c r="GYG230" s="4"/>
      <c r="GYH230" s="4"/>
      <c r="GYI230" s="4"/>
      <c r="GYJ230" s="4"/>
      <c r="GYK230" s="3"/>
      <c r="GYL230" s="11"/>
      <c r="GYM230" s="4"/>
      <c r="GYN230" s="4"/>
      <c r="GYO230" s="15"/>
      <c r="GYP230" s="15"/>
      <c r="GYQ230" s="3"/>
      <c r="GYR230" s="3"/>
      <c r="GYS230" s="4"/>
      <c r="GYT230" s="4"/>
      <c r="GYU230" s="3"/>
      <c r="GYV230" s="6"/>
      <c r="GYW230" s="14"/>
      <c r="GYX230" s="101"/>
      <c r="GYY230" s="14"/>
      <c r="GYZ230" s="4"/>
      <c r="GZA230" s="4"/>
      <c r="GZB230" s="4"/>
      <c r="GZC230" s="4"/>
      <c r="GZD230" s="4"/>
      <c r="GZE230" s="4"/>
      <c r="GZF230" s="3"/>
      <c r="GZG230" s="11"/>
      <c r="GZH230" s="4"/>
      <c r="GZI230" s="4"/>
      <c r="GZJ230" s="15"/>
      <c r="GZK230" s="15"/>
      <c r="GZL230" s="3"/>
      <c r="GZM230" s="3"/>
      <c r="GZN230" s="4"/>
      <c r="GZO230" s="4"/>
      <c r="GZP230" s="3"/>
      <c r="GZQ230" s="6"/>
      <c r="GZR230" s="14"/>
      <c r="GZS230" s="101"/>
      <c r="GZT230" s="14"/>
      <c r="GZU230" s="4"/>
      <c r="GZV230" s="4"/>
      <c r="GZW230" s="4"/>
      <c r="GZX230" s="4"/>
      <c r="GZY230" s="4"/>
      <c r="GZZ230" s="4"/>
      <c r="HAA230" s="3"/>
      <c r="HAB230" s="11"/>
      <c r="HAC230" s="4"/>
      <c r="HAD230" s="4"/>
      <c r="HAE230" s="15"/>
      <c r="HAF230" s="15"/>
      <c r="HAG230" s="3"/>
      <c r="HAH230" s="3"/>
      <c r="HAI230" s="4"/>
      <c r="HAJ230" s="4"/>
      <c r="HAK230" s="3"/>
      <c r="HAL230" s="6"/>
      <c r="HAM230" s="14"/>
      <c r="HAN230" s="101"/>
      <c r="HAO230" s="14"/>
      <c r="HAP230" s="4"/>
      <c r="HAQ230" s="4"/>
      <c r="HAR230" s="4"/>
      <c r="HAS230" s="4"/>
      <c r="HAT230" s="4"/>
      <c r="HAU230" s="4"/>
      <c r="HAV230" s="3"/>
      <c r="HAW230" s="11"/>
      <c r="HAX230" s="4"/>
      <c r="HAY230" s="4"/>
      <c r="HAZ230" s="15"/>
      <c r="HBA230" s="15"/>
      <c r="HBB230" s="3"/>
      <c r="HBC230" s="3"/>
      <c r="HBD230" s="4"/>
      <c r="HBE230" s="4"/>
      <c r="HBF230" s="3"/>
      <c r="HBG230" s="6"/>
      <c r="HBH230" s="14"/>
      <c r="HBI230" s="101"/>
      <c r="HBJ230" s="14"/>
      <c r="HBK230" s="4"/>
      <c r="HBL230" s="4"/>
      <c r="HBM230" s="4"/>
      <c r="HBN230" s="4"/>
      <c r="HBO230" s="4"/>
      <c r="HBP230" s="4"/>
      <c r="HBQ230" s="3"/>
      <c r="HBR230" s="11"/>
      <c r="HBS230" s="4"/>
      <c r="HBT230" s="4"/>
      <c r="HBU230" s="15"/>
      <c r="HBV230" s="15"/>
      <c r="HBW230" s="3"/>
      <c r="HBX230" s="3"/>
      <c r="HBY230" s="4"/>
      <c r="HBZ230" s="4"/>
      <c r="HCA230" s="3"/>
      <c r="HCB230" s="6"/>
      <c r="HCC230" s="14"/>
      <c r="HCD230" s="101"/>
      <c r="HCE230" s="14"/>
      <c r="HCF230" s="4"/>
      <c r="HCG230" s="4"/>
      <c r="HCH230" s="4"/>
      <c r="HCI230" s="4"/>
      <c r="HCJ230" s="4"/>
      <c r="HCK230" s="4"/>
      <c r="HCL230" s="3"/>
      <c r="HCM230" s="11"/>
      <c r="HCN230" s="4"/>
      <c r="HCO230" s="4"/>
      <c r="HCP230" s="15"/>
      <c r="HCQ230" s="15"/>
      <c r="HCR230" s="3"/>
      <c r="HCS230" s="3"/>
      <c r="HCT230" s="4"/>
      <c r="HCU230" s="4"/>
      <c r="HCV230" s="3"/>
      <c r="HCW230" s="6"/>
      <c r="HCX230" s="14"/>
      <c r="HCY230" s="101"/>
      <c r="HCZ230" s="14"/>
      <c r="HDA230" s="4"/>
      <c r="HDB230" s="4"/>
      <c r="HDC230" s="4"/>
      <c r="HDD230" s="4"/>
      <c r="HDE230" s="4"/>
      <c r="HDF230" s="4"/>
      <c r="HDG230" s="3"/>
      <c r="HDH230" s="11"/>
      <c r="HDI230" s="4"/>
      <c r="HDJ230" s="4"/>
      <c r="HDK230" s="15"/>
      <c r="HDL230" s="15"/>
      <c r="HDM230" s="3"/>
      <c r="HDN230" s="3"/>
      <c r="HDO230" s="4"/>
      <c r="HDP230" s="4"/>
      <c r="HDQ230" s="3"/>
      <c r="HDR230" s="6"/>
      <c r="HDS230" s="14"/>
      <c r="HDT230" s="101"/>
      <c r="HDU230" s="14"/>
      <c r="HDV230" s="4"/>
      <c r="HDW230" s="4"/>
      <c r="HDX230" s="4"/>
      <c r="HDY230" s="4"/>
      <c r="HDZ230" s="4"/>
      <c r="HEA230" s="4"/>
      <c r="HEB230" s="3"/>
      <c r="HEC230" s="11"/>
      <c r="HED230" s="4"/>
      <c r="HEE230" s="4"/>
      <c r="HEF230" s="15"/>
      <c r="HEG230" s="15"/>
      <c r="HEH230" s="3"/>
      <c r="HEI230" s="3"/>
      <c r="HEJ230" s="4"/>
      <c r="HEK230" s="4"/>
      <c r="HEL230" s="3"/>
      <c r="HEM230" s="6"/>
      <c r="HEN230" s="14"/>
      <c r="HEO230" s="101"/>
      <c r="HEP230" s="14"/>
      <c r="HEQ230" s="4"/>
      <c r="HER230" s="4"/>
      <c r="HES230" s="4"/>
      <c r="HET230" s="4"/>
      <c r="HEU230" s="4"/>
      <c r="HEV230" s="4"/>
      <c r="HEW230" s="3"/>
      <c r="HEX230" s="11"/>
      <c r="HEY230" s="4"/>
      <c r="HEZ230" s="4"/>
      <c r="HFA230" s="15"/>
      <c r="HFB230" s="15"/>
      <c r="HFC230" s="3"/>
      <c r="HFD230" s="3"/>
      <c r="HFE230" s="4"/>
      <c r="HFF230" s="4"/>
      <c r="HFG230" s="3"/>
      <c r="HFH230" s="6"/>
      <c r="HFI230" s="14"/>
      <c r="HFJ230" s="101"/>
      <c r="HFK230" s="14"/>
      <c r="HFL230" s="4"/>
      <c r="HFM230" s="4"/>
      <c r="HFN230" s="4"/>
      <c r="HFO230" s="4"/>
      <c r="HFP230" s="4"/>
      <c r="HFQ230" s="4"/>
      <c r="HFR230" s="3"/>
      <c r="HFS230" s="11"/>
      <c r="HFT230" s="4"/>
      <c r="HFU230" s="4"/>
      <c r="HFV230" s="15"/>
      <c r="HFW230" s="15"/>
      <c r="HFX230" s="3"/>
      <c r="HFY230" s="3"/>
      <c r="HFZ230" s="4"/>
      <c r="HGA230" s="4"/>
      <c r="HGB230" s="3"/>
      <c r="HGC230" s="6"/>
      <c r="HGD230" s="14"/>
      <c r="HGE230" s="101"/>
      <c r="HGF230" s="14"/>
      <c r="HGG230" s="4"/>
      <c r="HGH230" s="4"/>
      <c r="HGI230" s="4"/>
      <c r="HGJ230" s="4"/>
      <c r="HGK230" s="4"/>
      <c r="HGL230" s="4"/>
      <c r="HGM230" s="3"/>
      <c r="HGN230" s="11"/>
      <c r="HGO230" s="4"/>
      <c r="HGP230" s="4"/>
      <c r="HGQ230" s="15"/>
      <c r="HGR230" s="15"/>
      <c r="HGS230" s="3"/>
      <c r="HGT230" s="3"/>
      <c r="HGU230" s="4"/>
      <c r="HGV230" s="4"/>
      <c r="HGW230" s="3"/>
      <c r="HGX230" s="6"/>
      <c r="HGY230" s="14"/>
      <c r="HGZ230" s="101"/>
      <c r="HHA230" s="14"/>
      <c r="HHB230" s="4"/>
      <c r="HHC230" s="4"/>
      <c r="HHD230" s="4"/>
      <c r="HHE230" s="4"/>
      <c r="HHF230" s="4"/>
      <c r="HHG230" s="4"/>
      <c r="HHH230" s="3"/>
      <c r="HHI230" s="11"/>
      <c r="HHJ230" s="4"/>
      <c r="HHK230" s="4"/>
      <c r="HHL230" s="15"/>
      <c r="HHM230" s="15"/>
      <c r="HHN230" s="3"/>
      <c r="HHO230" s="3"/>
      <c r="HHP230" s="4"/>
      <c r="HHQ230" s="4"/>
      <c r="HHR230" s="3"/>
      <c r="HHS230" s="6"/>
      <c r="HHT230" s="14"/>
      <c r="HHU230" s="101"/>
      <c r="HHV230" s="14"/>
      <c r="HHW230" s="4"/>
      <c r="HHX230" s="4"/>
      <c r="HHY230" s="4"/>
      <c r="HHZ230" s="4"/>
      <c r="HIA230" s="4"/>
      <c r="HIB230" s="4"/>
      <c r="HIC230" s="3"/>
      <c r="HID230" s="11"/>
      <c r="HIE230" s="4"/>
      <c r="HIF230" s="4"/>
      <c r="HIG230" s="15"/>
      <c r="HIH230" s="15"/>
      <c r="HII230" s="3"/>
      <c r="HIJ230" s="3"/>
      <c r="HIK230" s="4"/>
      <c r="HIL230" s="4"/>
      <c r="HIM230" s="3"/>
      <c r="HIN230" s="6"/>
      <c r="HIO230" s="14"/>
      <c r="HIP230" s="101"/>
      <c r="HIQ230" s="14"/>
      <c r="HIR230" s="4"/>
      <c r="HIS230" s="4"/>
      <c r="HIT230" s="4"/>
      <c r="HIU230" s="4"/>
      <c r="HIV230" s="4"/>
      <c r="HIW230" s="4"/>
      <c r="HIX230" s="3"/>
      <c r="HIY230" s="11"/>
      <c r="HIZ230" s="4"/>
      <c r="HJA230" s="4"/>
      <c r="HJB230" s="15"/>
      <c r="HJC230" s="15"/>
      <c r="HJD230" s="3"/>
      <c r="HJE230" s="3"/>
      <c r="HJF230" s="4"/>
      <c r="HJG230" s="4"/>
      <c r="HJH230" s="3"/>
      <c r="HJI230" s="6"/>
      <c r="HJJ230" s="14"/>
      <c r="HJK230" s="101"/>
      <c r="HJL230" s="14"/>
      <c r="HJM230" s="4"/>
      <c r="HJN230" s="4"/>
      <c r="HJO230" s="4"/>
      <c r="HJP230" s="4"/>
      <c r="HJQ230" s="4"/>
      <c r="HJR230" s="4"/>
      <c r="HJS230" s="3"/>
      <c r="HJT230" s="11"/>
      <c r="HJU230" s="4"/>
      <c r="HJV230" s="4"/>
      <c r="HJW230" s="15"/>
      <c r="HJX230" s="15"/>
      <c r="HJY230" s="3"/>
      <c r="HJZ230" s="3"/>
      <c r="HKA230" s="4"/>
      <c r="HKB230" s="4"/>
      <c r="HKC230" s="3"/>
      <c r="HKD230" s="6"/>
      <c r="HKE230" s="14"/>
      <c r="HKF230" s="101"/>
      <c r="HKG230" s="14"/>
      <c r="HKH230" s="4"/>
      <c r="HKI230" s="4"/>
      <c r="HKJ230" s="4"/>
      <c r="HKK230" s="4"/>
      <c r="HKL230" s="4"/>
      <c r="HKM230" s="4"/>
      <c r="HKN230" s="3"/>
      <c r="HKO230" s="11"/>
      <c r="HKP230" s="4"/>
      <c r="HKQ230" s="4"/>
      <c r="HKR230" s="15"/>
      <c r="HKS230" s="15"/>
      <c r="HKT230" s="3"/>
      <c r="HKU230" s="3"/>
      <c r="HKV230" s="4"/>
      <c r="HKW230" s="4"/>
      <c r="HKX230" s="3"/>
      <c r="HKY230" s="6"/>
      <c r="HKZ230" s="14"/>
      <c r="HLA230" s="101"/>
      <c r="HLB230" s="14"/>
      <c r="HLC230" s="4"/>
      <c r="HLD230" s="4"/>
      <c r="HLE230" s="4"/>
      <c r="HLF230" s="4"/>
      <c r="HLG230" s="4"/>
      <c r="HLH230" s="4"/>
      <c r="HLI230" s="3"/>
      <c r="HLJ230" s="11"/>
      <c r="HLK230" s="4"/>
      <c r="HLL230" s="4"/>
      <c r="HLM230" s="15"/>
      <c r="HLN230" s="15"/>
      <c r="HLO230" s="3"/>
      <c r="HLP230" s="3"/>
      <c r="HLQ230" s="4"/>
      <c r="HLR230" s="4"/>
      <c r="HLS230" s="3"/>
      <c r="HLT230" s="6"/>
      <c r="HLU230" s="14"/>
      <c r="HLV230" s="101"/>
      <c r="HLW230" s="14"/>
      <c r="HLX230" s="4"/>
      <c r="HLY230" s="4"/>
      <c r="HLZ230" s="4"/>
      <c r="HMA230" s="4"/>
      <c r="HMB230" s="4"/>
      <c r="HMC230" s="4"/>
      <c r="HMD230" s="3"/>
      <c r="HME230" s="11"/>
      <c r="HMF230" s="4"/>
      <c r="HMG230" s="4"/>
      <c r="HMH230" s="15"/>
      <c r="HMI230" s="15"/>
      <c r="HMJ230" s="3"/>
      <c r="HMK230" s="3"/>
      <c r="HML230" s="4"/>
      <c r="HMM230" s="4"/>
      <c r="HMN230" s="3"/>
      <c r="HMO230" s="6"/>
      <c r="HMP230" s="14"/>
      <c r="HMQ230" s="101"/>
      <c r="HMR230" s="14"/>
      <c r="HMS230" s="4"/>
      <c r="HMT230" s="4"/>
      <c r="HMU230" s="4"/>
      <c r="HMV230" s="4"/>
      <c r="HMW230" s="4"/>
      <c r="HMX230" s="4"/>
      <c r="HMY230" s="3"/>
      <c r="HMZ230" s="11"/>
      <c r="HNA230" s="4"/>
      <c r="HNB230" s="4"/>
      <c r="HNC230" s="15"/>
      <c r="HND230" s="15"/>
      <c r="HNE230" s="3"/>
      <c r="HNF230" s="3"/>
      <c r="HNG230" s="4"/>
      <c r="HNH230" s="4"/>
      <c r="HNI230" s="3"/>
      <c r="HNJ230" s="6"/>
      <c r="HNK230" s="14"/>
      <c r="HNL230" s="101"/>
      <c r="HNM230" s="14"/>
      <c r="HNN230" s="4"/>
      <c r="HNO230" s="4"/>
      <c r="HNP230" s="4"/>
      <c r="HNQ230" s="4"/>
      <c r="HNR230" s="4"/>
      <c r="HNS230" s="4"/>
      <c r="HNT230" s="3"/>
      <c r="HNU230" s="11"/>
      <c r="HNV230" s="4"/>
      <c r="HNW230" s="4"/>
      <c r="HNX230" s="15"/>
      <c r="HNY230" s="15"/>
      <c r="HNZ230" s="3"/>
      <c r="HOA230" s="3"/>
      <c r="HOB230" s="4"/>
      <c r="HOC230" s="4"/>
      <c r="HOD230" s="3"/>
      <c r="HOE230" s="6"/>
      <c r="HOF230" s="14"/>
      <c r="HOG230" s="101"/>
      <c r="HOH230" s="14"/>
      <c r="HOI230" s="4"/>
      <c r="HOJ230" s="4"/>
      <c r="HOK230" s="4"/>
      <c r="HOL230" s="4"/>
      <c r="HOM230" s="4"/>
      <c r="HON230" s="4"/>
      <c r="HOO230" s="3"/>
      <c r="HOP230" s="11"/>
      <c r="HOQ230" s="4"/>
      <c r="HOR230" s="4"/>
      <c r="HOS230" s="15"/>
      <c r="HOT230" s="15"/>
      <c r="HOU230" s="3"/>
      <c r="HOV230" s="3"/>
      <c r="HOW230" s="4"/>
      <c r="HOX230" s="4"/>
      <c r="HOY230" s="3"/>
      <c r="HOZ230" s="6"/>
      <c r="HPA230" s="14"/>
      <c r="HPB230" s="101"/>
      <c r="HPC230" s="14"/>
      <c r="HPD230" s="4"/>
      <c r="HPE230" s="4"/>
      <c r="HPF230" s="4"/>
      <c r="HPG230" s="4"/>
      <c r="HPH230" s="4"/>
      <c r="HPI230" s="4"/>
      <c r="HPJ230" s="3"/>
      <c r="HPK230" s="11"/>
      <c r="HPL230" s="4"/>
      <c r="HPM230" s="4"/>
      <c r="HPN230" s="15"/>
      <c r="HPO230" s="15"/>
      <c r="HPP230" s="3"/>
      <c r="HPQ230" s="3"/>
      <c r="HPR230" s="4"/>
      <c r="HPS230" s="4"/>
      <c r="HPT230" s="3"/>
      <c r="HPU230" s="6"/>
      <c r="HPV230" s="14"/>
      <c r="HPW230" s="101"/>
      <c r="HPX230" s="14"/>
      <c r="HPY230" s="4"/>
      <c r="HPZ230" s="4"/>
      <c r="HQA230" s="4"/>
      <c r="HQB230" s="4"/>
      <c r="HQC230" s="4"/>
      <c r="HQD230" s="4"/>
      <c r="HQE230" s="3"/>
      <c r="HQF230" s="11"/>
      <c r="HQG230" s="4"/>
      <c r="HQH230" s="4"/>
      <c r="HQI230" s="15"/>
      <c r="HQJ230" s="15"/>
      <c r="HQK230" s="3"/>
      <c r="HQL230" s="3"/>
      <c r="HQM230" s="4"/>
      <c r="HQN230" s="4"/>
      <c r="HQO230" s="3"/>
      <c r="HQP230" s="6"/>
      <c r="HQQ230" s="14"/>
      <c r="HQR230" s="101"/>
      <c r="HQS230" s="14"/>
      <c r="HQT230" s="4"/>
      <c r="HQU230" s="4"/>
      <c r="HQV230" s="4"/>
      <c r="HQW230" s="4"/>
      <c r="HQX230" s="4"/>
      <c r="HQY230" s="4"/>
      <c r="HQZ230" s="3"/>
      <c r="HRA230" s="11"/>
      <c r="HRB230" s="4"/>
      <c r="HRC230" s="4"/>
      <c r="HRD230" s="15"/>
      <c r="HRE230" s="15"/>
      <c r="HRF230" s="3"/>
      <c r="HRG230" s="3"/>
      <c r="HRH230" s="4"/>
      <c r="HRI230" s="4"/>
      <c r="HRJ230" s="3"/>
      <c r="HRK230" s="6"/>
      <c r="HRL230" s="14"/>
      <c r="HRM230" s="101"/>
      <c r="HRN230" s="14"/>
      <c r="HRO230" s="4"/>
      <c r="HRP230" s="4"/>
      <c r="HRQ230" s="4"/>
      <c r="HRR230" s="4"/>
      <c r="HRS230" s="4"/>
      <c r="HRT230" s="4"/>
      <c r="HRU230" s="3"/>
      <c r="HRV230" s="11"/>
      <c r="HRW230" s="4"/>
      <c r="HRX230" s="4"/>
      <c r="HRY230" s="15"/>
      <c r="HRZ230" s="15"/>
      <c r="HSA230" s="3"/>
      <c r="HSB230" s="3"/>
      <c r="HSC230" s="4"/>
      <c r="HSD230" s="4"/>
      <c r="HSE230" s="3"/>
      <c r="HSF230" s="6"/>
      <c r="HSG230" s="14"/>
      <c r="HSH230" s="101"/>
      <c r="HSI230" s="14"/>
      <c r="HSJ230" s="4"/>
      <c r="HSK230" s="4"/>
      <c r="HSL230" s="4"/>
      <c r="HSM230" s="4"/>
      <c r="HSN230" s="4"/>
      <c r="HSO230" s="4"/>
      <c r="HSP230" s="3"/>
      <c r="HSQ230" s="11"/>
      <c r="HSR230" s="4"/>
      <c r="HSS230" s="4"/>
      <c r="HST230" s="15"/>
      <c r="HSU230" s="15"/>
      <c r="HSV230" s="3"/>
      <c r="HSW230" s="3"/>
      <c r="HSX230" s="4"/>
      <c r="HSY230" s="4"/>
      <c r="HSZ230" s="3"/>
      <c r="HTA230" s="6"/>
      <c r="HTB230" s="14"/>
      <c r="HTC230" s="101"/>
      <c r="HTD230" s="14"/>
      <c r="HTE230" s="4"/>
      <c r="HTF230" s="4"/>
      <c r="HTG230" s="4"/>
      <c r="HTH230" s="4"/>
      <c r="HTI230" s="4"/>
      <c r="HTJ230" s="4"/>
      <c r="HTK230" s="3"/>
      <c r="HTL230" s="11"/>
      <c r="HTM230" s="4"/>
      <c r="HTN230" s="4"/>
      <c r="HTO230" s="15"/>
      <c r="HTP230" s="15"/>
      <c r="HTQ230" s="3"/>
      <c r="HTR230" s="3"/>
      <c r="HTS230" s="4"/>
      <c r="HTT230" s="4"/>
      <c r="HTU230" s="3"/>
      <c r="HTV230" s="6"/>
      <c r="HTW230" s="14"/>
      <c r="HTX230" s="101"/>
      <c r="HTY230" s="14"/>
      <c r="HTZ230" s="4"/>
      <c r="HUA230" s="4"/>
      <c r="HUB230" s="4"/>
      <c r="HUC230" s="4"/>
      <c r="HUD230" s="4"/>
      <c r="HUE230" s="4"/>
      <c r="HUF230" s="3"/>
      <c r="HUG230" s="11"/>
      <c r="HUH230" s="4"/>
      <c r="HUI230" s="4"/>
      <c r="HUJ230" s="15"/>
      <c r="HUK230" s="15"/>
      <c r="HUL230" s="3"/>
      <c r="HUM230" s="3"/>
      <c r="HUN230" s="4"/>
      <c r="HUO230" s="4"/>
      <c r="HUP230" s="3"/>
      <c r="HUQ230" s="6"/>
      <c r="HUR230" s="14"/>
      <c r="HUS230" s="101"/>
      <c r="HUT230" s="14"/>
      <c r="HUU230" s="4"/>
      <c r="HUV230" s="4"/>
      <c r="HUW230" s="4"/>
      <c r="HUX230" s="4"/>
      <c r="HUY230" s="4"/>
      <c r="HUZ230" s="4"/>
      <c r="HVA230" s="3"/>
      <c r="HVB230" s="11"/>
      <c r="HVC230" s="4"/>
      <c r="HVD230" s="4"/>
      <c r="HVE230" s="15"/>
      <c r="HVF230" s="15"/>
      <c r="HVG230" s="3"/>
      <c r="HVH230" s="3"/>
      <c r="HVI230" s="4"/>
      <c r="HVJ230" s="4"/>
      <c r="HVK230" s="3"/>
      <c r="HVL230" s="6"/>
      <c r="HVM230" s="14"/>
      <c r="HVN230" s="101"/>
      <c r="HVO230" s="14"/>
      <c r="HVP230" s="4"/>
      <c r="HVQ230" s="4"/>
      <c r="HVR230" s="4"/>
      <c r="HVS230" s="4"/>
      <c r="HVT230" s="4"/>
      <c r="HVU230" s="4"/>
      <c r="HVV230" s="3"/>
      <c r="HVW230" s="11"/>
      <c r="HVX230" s="4"/>
      <c r="HVY230" s="4"/>
      <c r="HVZ230" s="15"/>
      <c r="HWA230" s="15"/>
      <c r="HWB230" s="3"/>
      <c r="HWC230" s="3"/>
      <c r="HWD230" s="4"/>
      <c r="HWE230" s="4"/>
      <c r="HWF230" s="3"/>
      <c r="HWG230" s="6"/>
      <c r="HWH230" s="14"/>
      <c r="HWI230" s="101"/>
      <c r="HWJ230" s="14"/>
      <c r="HWK230" s="4"/>
      <c r="HWL230" s="4"/>
      <c r="HWM230" s="4"/>
      <c r="HWN230" s="4"/>
      <c r="HWO230" s="4"/>
      <c r="HWP230" s="4"/>
      <c r="HWQ230" s="3"/>
      <c r="HWR230" s="11"/>
      <c r="HWS230" s="4"/>
      <c r="HWT230" s="4"/>
      <c r="HWU230" s="15"/>
      <c r="HWV230" s="15"/>
      <c r="HWW230" s="3"/>
      <c r="HWX230" s="3"/>
      <c r="HWY230" s="4"/>
      <c r="HWZ230" s="4"/>
      <c r="HXA230" s="3"/>
      <c r="HXB230" s="6"/>
      <c r="HXC230" s="14"/>
      <c r="HXD230" s="101"/>
      <c r="HXE230" s="14"/>
      <c r="HXF230" s="4"/>
      <c r="HXG230" s="4"/>
      <c r="HXH230" s="4"/>
      <c r="HXI230" s="4"/>
      <c r="HXJ230" s="4"/>
      <c r="HXK230" s="4"/>
      <c r="HXL230" s="3"/>
      <c r="HXM230" s="11"/>
      <c r="HXN230" s="4"/>
      <c r="HXO230" s="4"/>
      <c r="HXP230" s="15"/>
      <c r="HXQ230" s="15"/>
      <c r="HXR230" s="3"/>
      <c r="HXS230" s="3"/>
      <c r="HXT230" s="4"/>
      <c r="HXU230" s="4"/>
      <c r="HXV230" s="3"/>
      <c r="HXW230" s="6"/>
      <c r="HXX230" s="14"/>
      <c r="HXY230" s="101"/>
      <c r="HXZ230" s="14"/>
      <c r="HYA230" s="4"/>
      <c r="HYB230" s="4"/>
      <c r="HYC230" s="4"/>
      <c r="HYD230" s="4"/>
      <c r="HYE230" s="4"/>
      <c r="HYF230" s="4"/>
      <c r="HYG230" s="3"/>
      <c r="HYH230" s="11"/>
      <c r="HYI230" s="4"/>
      <c r="HYJ230" s="4"/>
      <c r="HYK230" s="15"/>
      <c r="HYL230" s="15"/>
      <c r="HYM230" s="3"/>
      <c r="HYN230" s="3"/>
      <c r="HYO230" s="4"/>
      <c r="HYP230" s="4"/>
      <c r="HYQ230" s="3"/>
      <c r="HYR230" s="6"/>
      <c r="HYS230" s="14"/>
      <c r="HYT230" s="101"/>
      <c r="HYU230" s="14"/>
      <c r="HYV230" s="4"/>
      <c r="HYW230" s="4"/>
      <c r="HYX230" s="4"/>
      <c r="HYY230" s="4"/>
      <c r="HYZ230" s="4"/>
      <c r="HZA230" s="4"/>
      <c r="HZB230" s="3"/>
      <c r="HZC230" s="11"/>
      <c r="HZD230" s="4"/>
      <c r="HZE230" s="4"/>
      <c r="HZF230" s="15"/>
      <c r="HZG230" s="15"/>
      <c r="HZH230" s="3"/>
      <c r="HZI230" s="3"/>
      <c r="HZJ230" s="4"/>
      <c r="HZK230" s="4"/>
      <c r="HZL230" s="3"/>
      <c r="HZM230" s="6"/>
      <c r="HZN230" s="14"/>
      <c r="HZO230" s="101"/>
      <c r="HZP230" s="14"/>
      <c r="HZQ230" s="4"/>
      <c r="HZR230" s="4"/>
      <c r="HZS230" s="4"/>
      <c r="HZT230" s="4"/>
      <c r="HZU230" s="4"/>
      <c r="HZV230" s="4"/>
      <c r="HZW230" s="3"/>
      <c r="HZX230" s="11"/>
      <c r="HZY230" s="4"/>
      <c r="HZZ230" s="4"/>
      <c r="IAA230" s="15"/>
      <c r="IAB230" s="15"/>
      <c r="IAC230" s="3"/>
      <c r="IAD230" s="3"/>
      <c r="IAE230" s="4"/>
      <c r="IAF230" s="4"/>
      <c r="IAG230" s="3"/>
      <c r="IAH230" s="6"/>
      <c r="IAI230" s="14"/>
      <c r="IAJ230" s="101"/>
      <c r="IAK230" s="14"/>
      <c r="IAL230" s="4"/>
      <c r="IAM230" s="4"/>
      <c r="IAN230" s="4"/>
      <c r="IAO230" s="4"/>
      <c r="IAP230" s="4"/>
      <c r="IAQ230" s="4"/>
      <c r="IAR230" s="3"/>
      <c r="IAS230" s="11"/>
      <c r="IAT230" s="4"/>
      <c r="IAU230" s="4"/>
      <c r="IAV230" s="15"/>
      <c r="IAW230" s="15"/>
      <c r="IAX230" s="3"/>
      <c r="IAY230" s="3"/>
      <c r="IAZ230" s="4"/>
      <c r="IBA230" s="4"/>
      <c r="IBB230" s="3"/>
      <c r="IBC230" s="6"/>
      <c r="IBD230" s="14"/>
      <c r="IBE230" s="101"/>
      <c r="IBF230" s="14"/>
      <c r="IBG230" s="4"/>
      <c r="IBH230" s="4"/>
      <c r="IBI230" s="4"/>
      <c r="IBJ230" s="4"/>
      <c r="IBK230" s="4"/>
      <c r="IBL230" s="4"/>
      <c r="IBM230" s="3"/>
      <c r="IBN230" s="11"/>
      <c r="IBO230" s="4"/>
      <c r="IBP230" s="4"/>
      <c r="IBQ230" s="15"/>
      <c r="IBR230" s="15"/>
      <c r="IBS230" s="3"/>
      <c r="IBT230" s="3"/>
      <c r="IBU230" s="4"/>
      <c r="IBV230" s="4"/>
      <c r="IBW230" s="3"/>
      <c r="IBX230" s="6"/>
      <c r="IBY230" s="14"/>
      <c r="IBZ230" s="101"/>
      <c r="ICA230" s="14"/>
      <c r="ICB230" s="4"/>
      <c r="ICC230" s="4"/>
      <c r="ICD230" s="4"/>
      <c r="ICE230" s="4"/>
      <c r="ICF230" s="4"/>
      <c r="ICG230" s="4"/>
      <c r="ICH230" s="3"/>
      <c r="ICI230" s="11"/>
      <c r="ICJ230" s="4"/>
      <c r="ICK230" s="4"/>
      <c r="ICL230" s="15"/>
      <c r="ICM230" s="15"/>
      <c r="ICN230" s="3"/>
      <c r="ICO230" s="3"/>
      <c r="ICP230" s="4"/>
      <c r="ICQ230" s="4"/>
      <c r="ICR230" s="3"/>
      <c r="ICS230" s="6"/>
      <c r="ICT230" s="14"/>
      <c r="ICU230" s="101"/>
      <c r="ICV230" s="14"/>
      <c r="ICW230" s="4"/>
      <c r="ICX230" s="4"/>
      <c r="ICY230" s="4"/>
      <c r="ICZ230" s="4"/>
      <c r="IDA230" s="4"/>
      <c r="IDB230" s="4"/>
      <c r="IDC230" s="3"/>
      <c r="IDD230" s="11"/>
      <c r="IDE230" s="4"/>
      <c r="IDF230" s="4"/>
      <c r="IDG230" s="15"/>
      <c r="IDH230" s="15"/>
      <c r="IDI230" s="3"/>
      <c r="IDJ230" s="3"/>
      <c r="IDK230" s="4"/>
      <c r="IDL230" s="4"/>
      <c r="IDM230" s="3"/>
      <c r="IDN230" s="6"/>
      <c r="IDO230" s="14"/>
      <c r="IDP230" s="101"/>
      <c r="IDQ230" s="14"/>
      <c r="IDR230" s="4"/>
      <c r="IDS230" s="4"/>
      <c r="IDT230" s="4"/>
      <c r="IDU230" s="4"/>
      <c r="IDV230" s="4"/>
      <c r="IDW230" s="4"/>
      <c r="IDX230" s="3"/>
      <c r="IDY230" s="11"/>
      <c r="IDZ230" s="4"/>
      <c r="IEA230" s="4"/>
      <c r="IEB230" s="15"/>
      <c r="IEC230" s="15"/>
      <c r="IED230" s="3"/>
      <c r="IEE230" s="3"/>
      <c r="IEF230" s="4"/>
      <c r="IEG230" s="4"/>
      <c r="IEH230" s="3"/>
      <c r="IEI230" s="6"/>
      <c r="IEJ230" s="14"/>
      <c r="IEK230" s="101"/>
      <c r="IEL230" s="14"/>
      <c r="IEM230" s="4"/>
      <c r="IEN230" s="4"/>
      <c r="IEO230" s="4"/>
      <c r="IEP230" s="4"/>
      <c r="IEQ230" s="4"/>
      <c r="IER230" s="4"/>
      <c r="IES230" s="3"/>
      <c r="IET230" s="11"/>
      <c r="IEU230" s="4"/>
      <c r="IEV230" s="4"/>
      <c r="IEW230" s="15"/>
      <c r="IEX230" s="15"/>
      <c r="IEY230" s="3"/>
      <c r="IEZ230" s="3"/>
      <c r="IFA230" s="4"/>
      <c r="IFB230" s="4"/>
      <c r="IFC230" s="3"/>
      <c r="IFD230" s="6"/>
      <c r="IFE230" s="14"/>
      <c r="IFF230" s="101"/>
      <c r="IFG230" s="14"/>
      <c r="IFH230" s="4"/>
      <c r="IFI230" s="4"/>
      <c r="IFJ230" s="4"/>
      <c r="IFK230" s="4"/>
      <c r="IFL230" s="4"/>
      <c r="IFM230" s="4"/>
      <c r="IFN230" s="3"/>
      <c r="IFO230" s="11"/>
      <c r="IFP230" s="4"/>
      <c r="IFQ230" s="4"/>
      <c r="IFR230" s="15"/>
      <c r="IFS230" s="15"/>
      <c r="IFT230" s="3"/>
      <c r="IFU230" s="3"/>
      <c r="IFV230" s="4"/>
      <c r="IFW230" s="4"/>
      <c r="IFX230" s="3"/>
      <c r="IFY230" s="6"/>
      <c r="IFZ230" s="14"/>
      <c r="IGA230" s="101"/>
      <c r="IGB230" s="14"/>
      <c r="IGC230" s="4"/>
      <c r="IGD230" s="4"/>
      <c r="IGE230" s="4"/>
      <c r="IGF230" s="4"/>
      <c r="IGG230" s="4"/>
      <c r="IGH230" s="4"/>
      <c r="IGI230" s="3"/>
      <c r="IGJ230" s="11"/>
      <c r="IGK230" s="4"/>
      <c r="IGL230" s="4"/>
      <c r="IGM230" s="15"/>
      <c r="IGN230" s="15"/>
      <c r="IGO230" s="3"/>
      <c r="IGP230" s="3"/>
      <c r="IGQ230" s="4"/>
      <c r="IGR230" s="4"/>
      <c r="IGS230" s="3"/>
      <c r="IGT230" s="6"/>
      <c r="IGU230" s="14"/>
      <c r="IGV230" s="101"/>
      <c r="IGW230" s="14"/>
      <c r="IGX230" s="4"/>
      <c r="IGY230" s="4"/>
      <c r="IGZ230" s="4"/>
      <c r="IHA230" s="4"/>
      <c r="IHB230" s="4"/>
      <c r="IHC230" s="4"/>
      <c r="IHD230" s="3"/>
      <c r="IHE230" s="11"/>
      <c r="IHF230" s="4"/>
      <c r="IHG230" s="4"/>
      <c r="IHH230" s="15"/>
      <c r="IHI230" s="15"/>
      <c r="IHJ230" s="3"/>
      <c r="IHK230" s="3"/>
      <c r="IHL230" s="4"/>
      <c r="IHM230" s="4"/>
      <c r="IHN230" s="3"/>
      <c r="IHO230" s="6"/>
      <c r="IHP230" s="14"/>
      <c r="IHQ230" s="101"/>
      <c r="IHR230" s="14"/>
      <c r="IHS230" s="4"/>
      <c r="IHT230" s="4"/>
      <c r="IHU230" s="4"/>
      <c r="IHV230" s="4"/>
      <c r="IHW230" s="4"/>
      <c r="IHX230" s="4"/>
      <c r="IHY230" s="3"/>
      <c r="IHZ230" s="11"/>
      <c r="IIA230" s="4"/>
      <c r="IIB230" s="4"/>
      <c r="IIC230" s="15"/>
      <c r="IID230" s="15"/>
      <c r="IIE230" s="3"/>
      <c r="IIF230" s="3"/>
      <c r="IIG230" s="4"/>
      <c r="IIH230" s="4"/>
      <c r="III230" s="3"/>
      <c r="IIJ230" s="6"/>
      <c r="IIK230" s="14"/>
      <c r="IIL230" s="101"/>
      <c r="IIM230" s="14"/>
      <c r="IIN230" s="4"/>
      <c r="IIO230" s="4"/>
      <c r="IIP230" s="4"/>
      <c r="IIQ230" s="4"/>
      <c r="IIR230" s="4"/>
      <c r="IIS230" s="4"/>
      <c r="IIT230" s="3"/>
      <c r="IIU230" s="11"/>
      <c r="IIV230" s="4"/>
      <c r="IIW230" s="4"/>
      <c r="IIX230" s="15"/>
      <c r="IIY230" s="15"/>
      <c r="IIZ230" s="3"/>
      <c r="IJA230" s="3"/>
      <c r="IJB230" s="4"/>
      <c r="IJC230" s="4"/>
      <c r="IJD230" s="3"/>
      <c r="IJE230" s="6"/>
      <c r="IJF230" s="14"/>
      <c r="IJG230" s="101"/>
      <c r="IJH230" s="14"/>
      <c r="IJI230" s="4"/>
      <c r="IJJ230" s="4"/>
      <c r="IJK230" s="4"/>
      <c r="IJL230" s="4"/>
      <c r="IJM230" s="4"/>
      <c r="IJN230" s="4"/>
      <c r="IJO230" s="3"/>
      <c r="IJP230" s="11"/>
      <c r="IJQ230" s="4"/>
      <c r="IJR230" s="4"/>
      <c r="IJS230" s="15"/>
      <c r="IJT230" s="15"/>
      <c r="IJU230" s="3"/>
      <c r="IJV230" s="3"/>
      <c r="IJW230" s="4"/>
      <c r="IJX230" s="4"/>
      <c r="IJY230" s="3"/>
      <c r="IJZ230" s="6"/>
      <c r="IKA230" s="14"/>
      <c r="IKB230" s="101"/>
      <c r="IKC230" s="14"/>
      <c r="IKD230" s="4"/>
      <c r="IKE230" s="4"/>
      <c r="IKF230" s="4"/>
      <c r="IKG230" s="4"/>
      <c r="IKH230" s="4"/>
      <c r="IKI230" s="4"/>
      <c r="IKJ230" s="3"/>
      <c r="IKK230" s="11"/>
      <c r="IKL230" s="4"/>
      <c r="IKM230" s="4"/>
      <c r="IKN230" s="15"/>
      <c r="IKO230" s="15"/>
      <c r="IKP230" s="3"/>
      <c r="IKQ230" s="3"/>
      <c r="IKR230" s="4"/>
      <c r="IKS230" s="4"/>
      <c r="IKT230" s="3"/>
      <c r="IKU230" s="6"/>
      <c r="IKV230" s="14"/>
      <c r="IKW230" s="101"/>
      <c r="IKX230" s="14"/>
      <c r="IKY230" s="4"/>
      <c r="IKZ230" s="4"/>
      <c r="ILA230" s="4"/>
      <c r="ILB230" s="4"/>
      <c r="ILC230" s="4"/>
      <c r="ILD230" s="4"/>
      <c r="ILE230" s="3"/>
      <c r="ILF230" s="11"/>
      <c r="ILG230" s="4"/>
      <c r="ILH230" s="4"/>
      <c r="ILI230" s="15"/>
      <c r="ILJ230" s="15"/>
      <c r="ILK230" s="3"/>
      <c r="ILL230" s="3"/>
      <c r="ILM230" s="4"/>
      <c r="ILN230" s="4"/>
      <c r="ILO230" s="3"/>
      <c r="ILP230" s="6"/>
      <c r="ILQ230" s="14"/>
      <c r="ILR230" s="101"/>
      <c r="ILS230" s="14"/>
      <c r="ILT230" s="4"/>
      <c r="ILU230" s="4"/>
      <c r="ILV230" s="4"/>
      <c r="ILW230" s="4"/>
      <c r="ILX230" s="4"/>
      <c r="ILY230" s="4"/>
      <c r="ILZ230" s="3"/>
      <c r="IMA230" s="11"/>
      <c r="IMB230" s="4"/>
      <c r="IMC230" s="4"/>
      <c r="IMD230" s="15"/>
      <c r="IME230" s="15"/>
      <c r="IMF230" s="3"/>
      <c r="IMG230" s="3"/>
      <c r="IMH230" s="4"/>
      <c r="IMI230" s="4"/>
      <c r="IMJ230" s="3"/>
      <c r="IMK230" s="6"/>
      <c r="IML230" s="14"/>
      <c r="IMM230" s="101"/>
      <c r="IMN230" s="14"/>
      <c r="IMO230" s="4"/>
      <c r="IMP230" s="4"/>
      <c r="IMQ230" s="4"/>
      <c r="IMR230" s="4"/>
      <c r="IMS230" s="4"/>
      <c r="IMT230" s="4"/>
      <c r="IMU230" s="3"/>
      <c r="IMV230" s="11"/>
      <c r="IMW230" s="4"/>
      <c r="IMX230" s="4"/>
      <c r="IMY230" s="15"/>
      <c r="IMZ230" s="15"/>
      <c r="INA230" s="3"/>
      <c r="INB230" s="3"/>
      <c r="INC230" s="4"/>
      <c r="IND230" s="4"/>
      <c r="INE230" s="3"/>
      <c r="INF230" s="6"/>
      <c r="ING230" s="14"/>
      <c r="INH230" s="101"/>
      <c r="INI230" s="14"/>
      <c r="INJ230" s="4"/>
      <c r="INK230" s="4"/>
      <c r="INL230" s="4"/>
      <c r="INM230" s="4"/>
      <c r="INN230" s="4"/>
      <c r="INO230" s="4"/>
      <c r="INP230" s="3"/>
      <c r="INQ230" s="11"/>
      <c r="INR230" s="4"/>
      <c r="INS230" s="4"/>
      <c r="INT230" s="15"/>
      <c r="INU230" s="15"/>
      <c r="INV230" s="3"/>
      <c r="INW230" s="3"/>
      <c r="INX230" s="4"/>
      <c r="INY230" s="4"/>
      <c r="INZ230" s="3"/>
      <c r="IOA230" s="6"/>
      <c r="IOB230" s="14"/>
      <c r="IOC230" s="101"/>
      <c r="IOD230" s="14"/>
      <c r="IOE230" s="4"/>
      <c r="IOF230" s="4"/>
      <c r="IOG230" s="4"/>
      <c r="IOH230" s="4"/>
      <c r="IOI230" s="4"/>
      <c r="IOJ230" s="4"/>
      <c r="IOK230" s="3"/>
      <c r="IOL230" s="11"/>
      <c r="IOM230" s="4"/>
      <c r="ION230" s="4"/>
      <c r="IOO230" s="15"/>
      <c r="IOP230" s="15"/>
      <c r="IOQ230" s="3"/>
      <c r="IOR230" s="3"/>
      <c r="IOS230" s="4"/>
      <c r="IOT230" s="4"/>
      <c r="IOU230" s="3"/>
      <c r="IOV230" s="6"/>
      <c r="IOW230" s="14"/>
      <c r="IOX230" s="101"/>
      <c r="IOY230" s="14"/>
      <c r="IOZ230" s="4"/>
      <c r="IPA230" s="4"/>
      <c r="IPB230" s="4"/>
      <c r="IPC230" s="4"/>
      <c r="IPD230" s="4"/>
      <c r="IPE230" s="4"/>
      <c r="IPF230" s="3"/>
      <c r="IPG230" s="11"/>
      <c r="IPH230" s="4"/>
      <c r="IPI230" s="4"/>
      <c r="IPJ230" s="15"/>
      <c r="IPK230" s="15"/>
      <c r="IPL230" s="3"/>
      <c r="IPM230" s="3"/>
      <c r="IPN230" s="4"/>
      <c r="IPO230" s="4"/>
      <c r="IPP230" s="3"/>
      <c r="IPQ230" s="6"/>
      <c r="IPR230" s="14"/>
      <c r="IPS230" s="101"/>
      <c r="IPT230" s="14"/>
      <c r="IPU230" s="4"/>
      <c r="IPV230" s="4"/>
      <c r="IPW230" s="4"/>
      <c r="IPX230" s="4"/>
      <c r="IPY230" s="4"/>
      <c r="IPZ230" s="4"/>
      <c r="IQA230" s="3"/>
      <c r="IQB230" s="11"/>
      <c r="IQC230" s="4"/>
      <c r="IQD230" s="4"/>
      <c r="IQE230" s="15"/>
      <c r="IQF230" s="15"/>
      <c r="IQG230" s="3"/>
      <c r="IQH230" s="3"/>
      <c r="IQI230" s="4"/>
      <c r="IQJ230" s="4"/>
      <c r="IQK230" s="3"/>
      <c r="IQL230" s="6"/>
      <c r="IQM230" s="14"/>
      <c r="IQN230" s="101"/>
      <c r="IQO230" s="14"/>
      <c r="IQP230" s="4"/>
      <c r="IQQ230" s="4"/>
      <c r="IQR230" s="4"/>
      <c r="IQS230" s="4"/>
      <c r="IQT230" s="4"/>
      <c r="IQU230" s="4"/>
      <c r="IQV230" s="3"/>
      <c r="IQW230" s="11"/>
      <c r="IQX230" s="4"/>
      <c r="IQY230" s="4"/>
      <c r="IQZ230" s="15"/>
      <c r="IRA230" s="15"/>
      <c r="IRB230" s="3"/>
      <c r="IRC230" s="3"/>
      <c r="IRD230" s="4"/>
      <c r="IRE230" s="4"/>
      <c r="IRF230" s="3"/>
      <c r="IRG230" s="6"/>
      <c r="IRH230" s="14"/>
      <c r="IRI230" s="101"/>
      <c r="IRJ230" s="14"/>
      <c r="IRK230" s="4"/>
      <c r="IRL230" s="4"/>
      <c r="IRM230" s="4"/>
      <c r="IRN230" s="4"/>
      <c r="IRO230" s="4"/>
      <c r="IRP230" s="4"/>
      <c r="IRQ230" s="3"/>
      <c r="IRR230" s="11"/>
      <c r="IRS230" s="4"/>
      <c r="IRT230" s="4"/>
      <c r="IRU230" s="15"/>
      <c r="IRV230" s="15"/>
      <c r="IRW230" s="3"/>
      <c r="IRX230" s="3"/>
      <c r="IRY230" s="4"/>
      <c r="IRZ230" s="4"/>
      <c r="ISA230" s="3"/>
      <c r="ISB230" s="6"/>
      <c r="ISC230" s="14"/>
      <c r="ISD230" s="101"/>
      <c r="ISE230" s="14"/>
      <c r="ISF230" s="4"/>
      <c r="ISG230" s="4"/>
      <c r="ISH230" s="4"/>
      <c r="ISI230" s="4"/>
      <c r="ISJ230" s="4"/>
      <c r="ISK230" s="4"/>
      <c r="ISL230" s="3"/>
      <c r="ISM230" s="11"/>
      <c r="ISN230" s="4"/>
      <c r="ISO230" s="4"/>
      <c r="ISP230" s="15"/>
      <c r="ISQ230" s="15"/>
      <c r="ISR230" s="3"/>
      <c r="ISS230" s="3"/>
      <c r="IST230" s="4"/>
      <c r="ISU230" s="4"/>
      <c r="ISV230" s="3"/>
      <c r="ISW230" s="6"/>
      <c r="ISX230" s="14"/>
      <c r="ISY230" s="101"/>
      <c r="ISZ230" s="14"/>
      <c r="ITA230" s="4"/>
      <c r="ITB230" s="4"/>
      <c r="ITC230" s="4"/>
      <c r="ITD230" s="4"/>
      <c r="ITE230" s="4"/>
      <c r="ITF230" s="4"/>
      <c r="ITG230" s="3"/>
      <c r="ITH230" s="11"/>
      <c r="ITI230" s="4"/>
      <c r="ITJ230" s="4"/>
      <c r="ITK230" s="15"/>
      <c r="ITL230" s="15"/>
      <c r="ITM230" s="3"/>
      <c r="ITN230" s="3"/>
      <c r="ITO230" s="4"/>
      <c r="ITP230" s="4"/>
      <c r="ITQ230" s="3"/>
      <c r="ITR230" s="6"/>
      <c r="ITS230" s="14"/>
      <c r="ITT230" s="101"/>
      <c r="ITU230" s="14"/>
      <c r="ITV230" s="4"/>
      <c r="ITW230" s="4"/>
      <c r="ITX230" s="4"/>
      <c r="ITY230" s="4"/>
      <c r="ITZ230" s="4"/>
      <c r="IUA230" s="4"/>
      <c r="IUB230" s="3"/>
      <c r="IUC230" s="11"/>
      <c r="IUD230" s="4"/>
      <c r="IUE230" s="4"/>
      <c r="IUF230" s="15"/>
      <c r="IUG230" s="15"/>
      <c r="IUH230" s="3"/>
      <c r="IUI230" s="3"/>
      <c r="IUJ230" s="4"/>
      <c r="IUK230" s="4"/>
      <c r="IUL230" s="3"/>
      <c r="IUM230" s="6"/>
      <c r="IUN230" s="14"/>
      <c r="IUO230" s="101"/>
      <c r="IUP230" s="14"/>
      <c r="IUQ230" s="4"/>
      <c r="IUR230" s="4"/>
      <c r="IUS230" s="4"/>
      <c r="IUT230" s="4"/>
      <c r="IUU230" s="4"/>
      <c r="IUV230" s="4"/>
      <c r="IUW230" s="3"/>
      <c r="IUX230" s="11"/>
      <c r="IUY230" s="4"/>
      <c r="IUZ230" s="4"/>
      <c r="IVA230" s="15"/>
      <c r="IVB230" s="15"/>
      <c r="IVC230" s="3"/>
      <c r="IVD230" s="3"/>
      <c r="IVE230" s="4"/>
      <c r="IVF230" s="4"/>
      <c r="IVG230" s="3"/>
      <c r="IVH230" s="6"/>
      <c r="IVI230" s="14"/>
      <c r="IVJ230" s="101"/>
      <c r="IVK230" s="14"/>
      <c r="IVL230" s="4"/>
      <c r="IVM230" s="4"/>
      <c r="IVN230" s="4"/>
      <c r="IVO230" s="4"/>
      <c r="IVP230" s="4"/>
      <c r="IVQ230" s="4"/>
      <c r="IVR230" s="3"/>
      <c r="IVS230" s="11"/>
      <c r="IVT230" s="4"/>
      <c r="IVU230" s="4"/>
      <c r="IVV230" s="15"/>
      <c r="IVW230" s="15"/>
      <c r="IVX230" s="3"/>
      <c r="IVY230" s="3"/>
      <c r="IVZ230" s="4"/>
      <c r="IWA230" s="4"/>
      <c r="IWB230" s="3"/>
      <c r="IWC230" s="6"/>
      <c r="IWD230" s="14"/>
      <c r="IWE230" s="101"/>
      <c r="IWF230" s="14"/>
      <c r="IWG230" s="4"/>
      <c r="IWH230" s="4"/>
      <c r="IWI230" s="4"/>
      <c r="IWJ230" s="4"/>
      <c r="IWK230" s="4"/>
      <c r="IWL230" s="4"/>
      <c r="IWM230" s="3"/>
      <c r="IWN230" s="11"/>
      <c r="IWO230" s="4"/>
      <c r="IWP230" s="4"/>
      <c r="IWQ230" s="15"/>
      <c r="IWR230" s="15"/>
      <c r="IWS230" s="3"/>
      <c r="IWT230" s="3"/>
      <c r="IWU230" s="4"/>
      <c r="IWV230" s="4"/>
      <c r="IWW230" s="3"/>
      <c r="IWX230" s="6"/>
      <c r="IWY230" s="14"/>
      <c r="IWZ230" s="101"/>
      <c r="IXA230" s="14"/>
      <c r="IXB230" s="4"/>
      <c r="IXC230" s="4"/>
      <c r="IXD230" s="4"/>
      <c r="IXE230" s="4"/>
      <c r="IXF230" s="4"/>
      <c r="IXG230" s="4"/>
      <c r="IXH230" s="3"/>
      <c r="IXI230" s="11"/>
      <c r="IXJ230" s="4"/>
      <c r="IXK230" s="4"/>
      <c r="IXL230" s="15"/>
      <c r="IXM230" s="15"/>
      <c r="IXN230" s="3"/>
      <c r="IXO230" s="3"/>
      <c r="IXP230" s="4"/>
      <c r="IXQ230" s="4"/>
      <c r="IXR230" s="3"/>
      <c r="IXS230" s="6"/>
      <c r="IXT230" s="14"/>
      <c r="IXU230" s="101"/>
      <c r="IXV230" s="14"/>
      <c r="IXW230" s="4"/>
      <c r="IXX230" s="4"/>
      <c r="IXY230" s="4"/>
      <c r="IXZ230" s="4"/>
      <c r="IYA230" s="4"/>
      <c r="IYB230" s="4"/>
      <c r="IYC230" s="3"/>
      <c r="IYD230" s="11"/>
      <c r="IYE230" s="4"/>
      <c r="IYF230" s="4"/>
      <c r="IYG230" s="15"/>
      <c r="IYH230" s="15"/>
      <c r="IYI230" s="3"/>
      <c r="IYJ230" s="3"/>
      <c r="IYK230" s="4"/>
      <c r="IYL230" s="4"/>
      <c r="IYM230" s="3"/>
      <c r="IYN230" s="6"/>
      <c r="IYO230" s="14"/>
      <c r="IYP230" s="101"/>
      <c r="IYQ230" s="14"/>
      <c r="IYR230" s="4"/>
      <c r="IYS230" s="4"/>
      <c r="IYT230" s="4"/>
      <c r="IYU230" s="4"/>
      <c r="IYV230" s="4"/>
      <c r="IYW230" s="4"/>
      <c r="IYX230" s="3"/>
      <c r="IYY230" s="11"/>
      <c r="IYZ230" s="4"/>
      <c r="IZA230" s="4"/>
      <c r="IZB230" s="15"/>
      <c r="IZC230" s="15"/>
      <c r="IZD230" s="3"/>
      <c r="IZE230" s="3"/>
      <c r="IZF230" s="4"/>
      <c r="IZG230" s="4"/>
      <c r="IZH230" s="3"/>
      <c r="IZI230" s="6"/>
      <c r="IZJ230" s="14"/>
      <c r="IZK230" s="101"/>
      <c r="IZL230" s="14"/>
      <c r="IZM230" s="4"/>
      <c r="IZN230" s="4"/>
      <c r="IZO230" s="4"/>
      <c r="IZP230" s="4"/>
      <c r="IZQ230" s="4"/>
      <c r="IZR230" s="4"/>
      <c r="IZS230" s="3"/>
      <c r="IZT230" s="11"/>
      <c r="IZU230" s="4"/>
      <c r="IZV230" s="4"/>
      <c r="IZW230" s="15"/>
      <c r="IZX230" s="15"/>
      <c r="IZY230" s="3"/>
      <c r="IZZ230" s="3"/>
      <c r="JAA230" s="4"/>
      <c r="JAB230" s="4"/>
      <c r="JAC230" s="3"/>
      <c r="JAD230" s="6"/>
      <c r="JAE230" s="14"/>
      <c r="JAF230" s="101"/>
      <c r="JAG230" s="14"/>
      <c r="JAH230" s="4"/>
      <c r="JAI230" s="4"/>
      <c r="JAJ230" s="4"/>
      <c r="JAK230" s="4"/>
      <c r="JAL230" s="4"/>
      <c r="JAM230" s="4"/>
      <c r="JAN230" s="3"/>
      <c r="JAO230" s="11"/>
      <c r="JAP230" s="4"/>
      <c r="JAQ230" s="4"/>
      <c r="JAR230" s="15"/>
      <c r="JAS230" s="15"/>
      <c r="JAT230" s="3"/>
      <c r="JAU230" s="3"/>
      <c r="JAV230" s="4"/>
      <c r="JAW230" s="4"/>
      <c r="JAX230" s="3"/>
      <c r="JAY230" s="6"/>
      <c r="JAZ230" s="14"/>
      <c r="JBA230" s="101"/>
      <c r="JBB230" s="14"/>
      <c r="JBC230" s="4"/>
      <c r="JBD230" s="4"/>
      <c r="JBE230" s="4"/>
      <c r="JBF230" s="4"/>
      <c r="JBG230" s="4"/>
      <c r="JBH230" s="4"/>
      <c r="JBI230" s="3"/>
      <c r="JBJ230" s="11"/>
      <c r="JBK230" s="4"/>
      <c r="JBL230" s="4"/>
      <c r="JBM230" s="15"/>
      <c r="JBN230" s="15"/>
      <c r="JBO230" s="3"/>
      <c r="JBP230" s="3"/>
      <c r="JBQ230" s="4"/>
      <c r="JBR230" s="4"/>
      <c r="JBS230" s="3"/>
      <c r="JBT230" s="6"/>
      <c r="JBU230" s="14"/>
      <c r="JBV230" s="101"/>
      <c r="JBW230" s="14"/>
      <c r="JBX230" s="4"/>
      <c r="JBY230" s="4"/>
      <c r="JBZ230" s="4"/>
      <c r="JCA230" s="4"/>
      <c r="JCB230" s="4"/>
      <c r="JCC230" s="4"/>
      <c r="JCD230" s="3"/>
      <c r="JCE230" s="11"/>
      <c r="JCF230" s="4"/>
      <c r="JCG230" s="4"/>
      <c r="JCH230" s="15"/>
      <c r="JCI230" s="15"/>
      <c r="JCJ230" s="3"/>
      <c r="JCK230" s="3"/>
      <c r="JCL230" s="4"/>
      <c r="JCM230" s="4"/>
      <c r="JCN230" s="3"/>
      <c r="JCO230" s="6"/>
      <c r="JCP230" s="14"/>
      <c r="JCQ230" s="101"/>
      <c r="JCR230" s="14"/>
      <c r="JCS230" s="4"/>
      <c r="JCT230" s="4"/>
      <c r="JCU230" s="4"/>
      <c r="JCV230" s="4"/>
      <c r="JCW230" s="4"/>
      <c r="JCX230" s="4"/>
      <c r="JCY230" s="3"/>
      <c r="JCZ230" s="11"/>
      <c r="JDA230" s="4"/>
      <c r="JDB230" s="4"/>
      <c r="JDC230" s="15"/>
      <c r="JDD230" s="15"/>
      <c r="JDE230" s="3"/>
      <c r="JDF230" s="3"/>
      <c r="JDG230" s="4"/>
      <c r="JDH230" s="4"/>
      <c r="JDI230" s="3"/>
      <c r="JDJ230" s="6"/>
      <c r="JDK230" s="14"/>
      <c r="JDL230" s="101"/>
      <c r="JDM230" s="14"/>
      <c r="JDN230" s="4"/>
      <c r="JDO230" s="4"/>
      <c r="JDP230" s="4"/>
      <c r="JDQ230" s="4"/>
      <c r="JDR230" s="4"/>
      <c r="JDS230" s="4"/>
      <c r="JDT230" s="3"/>
      <c r="JDU230" s="11"/>
      <c r="JDV230" s="4"/>
      <c r="JDW230" s="4"/>
      <c r="JDX230" s="15"/>
      <c r="JDY230" s="15"/>
      <c r="JDZ230" s="3"/>
      <c r="JEA230" s="3"/>
      <c r="JEB230" s="4"/>
      <c r="JEC230" s="4"/>
      <c r="JED230" s="3"/>
      <c r="JEE230" s="6"/>
      <c r="JEF230" s="14"/>
      <c r="JEG230" s="101"/>
      <c r="JEH230" s="14"/>
      <c r="JEI230" s="4"/>
      <c r="JEJ230" s="4"/>
      <c r="JEK230" s="4"/>
      <c r="JEL230" s="4"/>
      <c r="JEM230" s="4"/>
      <c r="JEN230" s="4"/>
      <c r="JEO230" s="3"/>
      <c r="JEP230" s="11"/>
      <c r="JEQ230" s="4"/>
      <c r="JER230" s="4"/>
      <c r="JES230" s="15"/>
      <c r="JET230" s="15"/>
      <c r="JEU230" s="3"/>
      <c r="JEV230" s="3"/>
      <c r="JEW230" s="4"/>
      <c r="JEX230" s="4"/>
      <c r="JEY230" s="3"/>
      <c r="JEZ230" s="6"/>
      <c r="JFA230" s="14"/>
      <c r="JFB230" s="101"/>
      <c r="JFC230" s="14"/>
      <c r="JFD230" s="4"/>
      <c r="JFE230" s="4"/>
      <c r="JFF230" s="4"/>
      <c r="JFG230" s="4"/>
      <c r="JFH230" s="4"/>
      <c r="JFI230" s="4"/>
      <c r="JFJ230" s="3"/>
      <c r="JFK230" s="11"/>
      <c r="JFL230" s="4"/>
      <c r="JFM230" s="4"/>
      <c r="JFN230" s="15"/>
      <c r="JFO230" s="15"/>
      <c r="JFP230" s="3"/>
      <c r="JFQ230" s="3"/>
      <c r="JFR230" s="4"/>
      <c r="JFS230" s="4"/>
      <c r="JFT230" s="3"/>
      <c r="JFU230" s="6"/>
      <c r="JFV230" s="14"/>
      <c r="JFW230" s="101"/>
      <c r="JFX230" s="14"/>
      <c r="JFY230" s="4"/>
      <c r="JFZ230" s="4"/>
      <c r="JGA230" s="4"/>
      <c r="JGB230" s="4"/>
      <c r="JGC230" s="4"/>
      <c r="JGD230" s="4"/>
      <c r="JGE230" s="3"/>
      <c r="JGF230" s="11"/>
      <c r="JGG230" s="4"/>
      <c r="JGH230" s="4"/>
      <c r="JGI230" s="15"/>
      <c r="JGJ230" s="15"/>
      <c r="JGK230" s="3"/>
      <c r="JGL230" s="3"/>
      <c r="JGM230" s="4"/>
      <c r="JGN230" s="4"/>
      <c r="JGO230" s="3"/>
      <c r="JGP230" s="6"/>
      <c r="JGQ230" s="14"/>
      <c r="JGR230" s="101"/>
      <c r="JGS230" s="14"/>
      <c r="JGT230" s="4"/>
      <c r="JGU230" s="4"/>
      <c r="JGV230" s="4"/>
      <c r="JGW230" s="4"/>
      <c r="JGX230" s="4"/>
      <c r="JGY230" s="4"/>
      <c r="JGZ230" s="3"/>
      <c r="JHA230" s="11"/>
      <c r="JHB230" s="4"/>
      <c r="JHC230" s="4"/>
      <c r="JHD230" s="15"/>
      <c r="JHE230" s="15"/>
      <c r="JHF230" s="3"/>
      <c r="JHG230" s="3"/>
      <c r="JHH230" s="4"/>
      <c r="JHI230" s="4"/>
      <c r="JHJ230" s="3"/>
      <c r="JHK230" s="6"/>
      <c r="JHL230" s="14"/>
      <c r="JHM230" s="101"/>
      <c r="JHN230" s="14"/>
      <c r="JHO230" s="4"/>
      <c r="JHP230" s="4"/>
      <c r="JHQ230" s="4"/>
      <c r="JHR230" s="4"/>
      <c r="JHS230" s="4"/>
      <c r="JHT230" s="4"/>
      <c r="JHU230" s="3"/>
      <c r="JHV230" s="11"/>
      <c r="JHW230" s="4"/>
      <c r="JHX230" s="4"/>
      <c r="JHY230" s="15"/>
      <c r="JHZ230" s="15"/>
      <c r="JIA230" s="3"/>
      <c r="JIB230" s="3"/>
      <c r="JIC230" s="4"/>
      <c r="JID230" s="4"/>
      <c r="JIE230" s="3"/>
      <c r="JIF230" s="6"/>
      <c r="JIG230" s="14"/>
      <c r="JIH230" s="101"/>
      <c r="JII230" s="14"/>
      <c r="JIJ230" s="4"/>
      <c r="JIK230" s="4"/>
      <c r="JIL230" s="4"/>
      <c r="JIM230" s="4"/>
      <c r="JIN230" s="4"/>
      <c r="JIO230" s="4"/>
      <c r="JIP230" s="3"/>
      <c r="JIQ230" s="11"/>
      <c r="JIR230" s="4"/>
      <c r="JIS230" s="4"/>
      <c r="JIT230" s="15"/>
      <c r="JIU230" s="15"/>
      <c r="JIV230" s="3"/>
      <c r="JIW230" s="3"/>
      <c r="JIX230" s="4"/>
      <c r="JIY230" s="4"/>
      <c r="JIZ230" s="3"/>
      <c r="JJA230" s="6"/>
      <c r="JJB230" s="14"/>
      <c r="JJC230" s="101"/>
      <c r="JJD230" s="14"/>
      <c r="JJE230" s="4"/>
      <c r="JJF230" s="4"/>
      <c r="JJG230" s="4"/>
      <c r="JJH230" s="4"/>
      <c r="JJI230" s="4"/>
      <c r="JJJ230" s="4"/>
      <c r="JJK230" s="3"/>
      <c r="JJL230" s="11"/>
      <c r="JJM230" s="4"/>
      <c r="JJN230" s="4"/>
      <c r="JJO230" s="15"/>
      <c r="JJP230" s="15"/>
      <c r="JJQ230" s="3"/>
      <c r="JJR230" s="3"/>
      <c r="JJS230" s="4"/>
      <c r="JJT230" s="4"/>
      <c r="JJU230" s="3"/>
      <c r="JJV230" s="6"/>
      <c r="JJW230" s="14"/>
      <c r="JJX230" s="101"/>
      <c r="JJY230" s="14"/>
      <c r="JJZ230" s="4"/>
      <c r="JKA230" s="4"/>
      <c r="JKB230" s="4"/>
      <c r="JKC230" s="4"/>
      <c r="JKD230" s="4"/>
      <c r="JKE230" s="4"/>
      <c r="JKF230" s="3"/>
      <c r="JKG230" s="11"/>
      <c r="JKH230" s="4"/>
      <c r="JKI230" s="4"/>
      <c r="JKJ230" s="15"/>
      <c r="JKK230" s="15"/>
      <c r="JKL230" s="3"/>
      <c r="JKM230" s="3"/>
      <c r="JKN230" s="4"/>
      <c r="JKO230" s="4"/>
      <c r="JKP230" s="3"/>
      <c r="JKQ230" s="6"/>
      <c r="JKR230" s="14"/>
      <c r="JKS230" s="101"/>
      <c r="JKT230" s="14"/>
      <c r="JKU230" s="4"/>
      <c r="JKV230" s="4"/>
      <c r="JKW230" s="4"/>
      <c r="JKX230" s="4"/>
      <c r="JKY230" s="4"/>
      <c r="JKZ230" s="4"/>
      <c r="JLA230" s="3"/>
      <c r="JLB230" s="11"/>
      <c r="JLC230" s="4"/>
      <c r="JLD230" s="4"/>
      <c r="JLE230" s="15"/>
      <c r="JLF230" s="15"/>
      <c r="JLG230" s="3"/>
      <c r="JLH230" s="3"/>
      <c r="JLI230" s="4"/>
      <c r="JLJ230" s="4"/>
      <c r="JLK230" s="3"/>
      <c r="JLL230" s="6"/>
      <c r="JLM230" s="14"/>
      <c r="JLN230" s="101"/>
      <c r="JLO230" s="14"/>
      <c r="JLP230" s="4"/>
      <c r="JLQ230" s="4"/>
      <c r="JLR230" s="4"/>
      <c r="JLS230" s="4"/>
      <c r="JLT230" s="4"/>
      <c r="JLU230" s="4"/>
      <c r="JLV230" s="3"/>
      <c r="JLW230" s="11"/>
      <c r="JLX230" s="4"/>
      <c r="JLY230" s="4"/>
      <c r="JLZ230" s="15"/>
      <c r="JMA230" s="15"/>
      <c r="JMB230" s="3"/>
      <c r="JMC230" s="3"/>
      <c r="JMD230" s="4"/>
      <c r="JME230" s="4"/>
      <c r="JMF230" s="3"/>
      <c r="JMG230" s="6"/>
      <c r="JMH230" s="14"/>
      <c r="JMI230" s="101"/>
      <c r="JMJ230" s="14"/>
      <c r="JMK230" s="4"/>
      <c r="JML230" s="4"/>
      <c r="JMM230" s="4"/>
      <c r="JMN230" s="4"/>
      <c r="JMO230" s="4"/>
      <c r="JMP230" s="4"/>
      <c r="JMQ230" s="3"/>
      <c r="JMR230" s="11"/>
      <c r="JMS230" s="4"/>
      <c r="JMT230" s="4"/>
      <c r="JMU230" s="15"/>
      <c r="JMV230" s="15"/>
      <c r="JMW230" s="3"/>
      <c r="JMX230" s="3"/>
      <c r="JMY230" s="4"/>
      <c r="JMZ230" s="4"/>
      <c r="JNA230" s="3"/>
      <c r="JNB230" s="6"/>
      <c r="JNC230" s="14"/>
      <c r="JND230" s="101"/>
      <c r="JNE230" s="14"/>
      <c r="JNF230" s="4"/>
      <c r="JNG230" s="4"/>
      <c r="JNH230" s="4"/>
      <c r="JNI230" s="4"/>
      <c r="JNJ230" s="4"/>
      <c r="JNK230" s="4"/>
      <c r="JNL230" s="3"/>
      <c r="JNM230" s="11"/>
      <c r="JNN230" s="4"/>
      <c r="JNO230" s="4"/>
      <c r="JNP230" s="15"/>
      <c r="JNQ230" s="15"/>
      <c r="JNR230" s="3"/>
      <c r="JNS230" s="3"/>
      <c r="JNT230" s="4"/>
      <c r="JNU230" s="4"/>
      <c r="JNV230" s="3"/>
      <c r="JNW230" s="6"/>
      <c r="JNX230" s="14"/>
      <c r="JNY230" s="101"/>
      <c r="JNZ230" s="14"/>
      <c r="JOA230" s="4"/>
      <c r="JOB230" s="4"/>
      <c r="JOC230" s="4"/>
      <c r="JOD230" s="4"/>
      <c r="JOE230" s="4"/>
      <c r="JOF230" s="4"/>
      <c r="JOG230" s="3"/>
      <c r="JOH230" s="11"/>
      <c r="JOI230" s="4"/>
      <c r="JOJ230" s="4"/>
      <c r="JOK230" s="15"/>
      <c r="JOL230" s="15"/>
      <c r="JOM230" s="3"/>
      <c r="JON230" s="3"/>
      <c r="JOO230" s="4"/>
      <c r="JOP230" s="4"/>
      <c r="JOQ230" s="3"/>
      <c r="JOR230" s="6"/>
      <c r="JOS230" s="14"/>
      <c r="JOT230" s="101"/>
      <c r="JOU230" s="14"/>
      <c r="JOV230" s="4"/>
      <c r="JOW230" s="4"/>
      <c r="JOX230" s="4"/>
      <c r="JOY230" s="4"/>
      <c r="JOZ230" s="4"/>
      <c r="JPA230" s="4"/>
      <c r="JPB230" s="3"/>
      <c r="JPC230" s="11"/>
      <c r="JPD230" s="4"/>
      <c r="JPE230" s="4"/>
      <c r="JPF230" s="15"/>
      <c r="JPG230" s="15"/>
      <c r="JPH230" s="3"/>
      <c r="JPI230" s="3"/>
      <c r="JPJ230" s="4"/>
      <c r="JPK230" s="4"/>
      <c r="JPL230" s="3"/>
      <c r="JPM230" s="6"/>
      <c r="JPN230" s="14"/>
      <c r="JPO230" s="101"/>
      <c r="JPP230" s="14"/>
      <c r="JPQ230" s="4"/>
      <c r="JPR230" s="4"/>
      <c r="JPS230" s="4"/>
      <c r="JPT230" s="4"/>
      <c r="JPU230" s="4"/>
      <c r="JPV230" s="4"/>
      <c r="JPW230" s="3"/>
      <c r="JPX230" s="11"/>
      <c r="JPY230" s="4"/>
      <c r="JPZ230" s="4"/>
      <c r="JQA230" s="15"/>
      <c r="JQB230" s="15"/>
      <c r="JQC230" s="3"/>
      <c r="JQD230" s="3"/>
      <c r="JQE230" s="4"/>
      <c r="JQF230" s="4"/>
      <c r="JQG230" s="3"/>
      <c r="JQH230" s="6"/>
      <c r="JQI230" s="14"/>
      <c r="JQJ230" s="101"/>
      <c r="JQK230" s="14"/>
      <c r="JQL230" s="4"/>
      <c r="JQM230" s="4"/>
      <c r="JQN230" s="4"/>
      <c r="JQO230" s="4"/>
      <c r="JQP230" s="4"/>
      <c r="JQQ230" s="4"/>
      <c r="JQR230" s="3"/>
      <c r="JQS230" s="11"/>
      <c r="JQT230" s="4"/>
      <c r="JQU230" s="4"/>
      <c r="JQV230" s="15"/>
      <c r="JQW230" s="15"/>
      <c r="JQX230" s="3"/>
      <c r="JQY230" s="3"/>
      <c r="JQZ230" s="4"/>
      <c r="JRA230" s="4"/>
      <c r="JRB230" s="3"/>
      <c r="JRC230" s="6"/>
      <c r="JRD230" s="14"/>
      <c r="JRE230" s="101"/>
      <c r="JRF230" s="14"/>
      <c r="JRG230" s="4"/>
      <c r="JRH230" s="4"/>
      <c r="JRI230" s="4"/>
      <c r="JRJ230" s="4"/>
      <c r="JRK230" s="4"/>
      <c r="JRL230" s="4"/>
      <c r="JRM230" s="3"/>
      <c r="JRN230" s="11"/>
      <c r="JRO230" s="4"/>
      <c r="JRP230" s="4"/>
      <c r="JRQ230" s="15"/>
      <c r="JRR230" s="15"/>
      <c r="JRS230" s="3"/>
      <c r="JRT230" s="3"/>
      <c r="JRU230" s="4"/>
      <c r="JRV230" s="4"/>
      <c r="JRW230" s="3"/>
      <c r="JRX230" s="6"/>
      <c r="JRY230" s="14"/>
      <c r="JRZ230" s="101"/>
      <c r="JSA230" s="14"/>
      <c r="JSB230" s="4"/>
      <c r="JSC230" s="4"/>
      <c r="JSD230" s="4"/>
      <c r="JSE230" s="4"/>
      <c r="JSF230" s="4"/>
      <c r="JSG230" s="4"/>
      <c r="JSH230" s="3"/>
      <c r="JSI230" s="11"/>
      <c r="JSJ230" s="4"/>
      <c r="JSK230" s="4"/>
      <c r="JSL230" s="15"/>
      <c r="JSM230" s="15"/>
      <c r="JSN230" s="3"/>
      <c r="JSO230" s="3"/>
      <c r="JSP230" s="4"/>
      <c r="JSQ230" s="4"/>
      <c r="JSR230" s="3"/>
      <c r="JSS230" s="6"/>
      <c r="JST230" s="14"/>
      <c r="JSU230" s="101"/>
      <c r="JSV230" s="14"/>
      <c r="JSW230" s="4"/>
      <c r="JSX230" s="4"/>
      <c r="JSY230" s="4"/>
      <c r="JSZ230" s="4"/>
      <c r="JTA230" s="4"/>
      <c r="JTB230" s="4"/>
      <c r="JTC230" s="3"/>
      <c r="JTD230" s="11"/>
      <c r="JTE230" s="4"/>
      <c r="JTF230" s="4"/>
      <c r="JTG230" s="15"/>
      <c r="JTH230" s="15"/>
      <c r="JTI230" s="3"/>
      <c r="JTJ230" s="3"/>
      <c r="JTK230" s="4"/>
      <c r="JTL230" s="4"/>
      <c r="JTM230" s="3"/>
      <c r="JTN230" s="6"/>
      <c r="JTO230" s="14"/>
      <c r="JTP230" s="101"/>
      <c r="JTQ230" s="14"/>
      <c r="JTR230" s="4"/>
      <c r="JTS230" s="4"/>
      <c r="JTT230" s="4"/>
      <c r="JTU230" s="4"/>
      <c r="JTV230" s="4"/>
      <c r="JTW230" s="4"/>
      <c r="JTX230" s="3"/>
      <c r="JTY230" s="11"/>
      <c r="JTZ230" s="4"/>
      <c r="JUA230" s="4"/>
      <c r="JUB230" s="15"/>
      <c r="JUC230" s="15"/>
      <c r="JUD230" s="3"/>
      <c r="JUE230" s="3"/>
      <c r="JUF230" s="4"/>
      <c r="JUG230" s="4"/>
      <c r="JUH230" s="3"/>
      <c r="JUI230" s="6"/>
      <c r="JUJ230" s="14"/>
      <c r="JUK230" s="101"/>
      <c r="JUL230" s="14"/>
      <c r="JUM230" s="4"/>
      <c r="JUN230" s="4"/>
      <c r="JUO230" s="4"/>
      <c r="JUP230" s="4"/>
      <c r="JUQ230" s="4"/>
      <c r="JUR230" s="4"/>
      <c r="JUS230" s="3"/>
      <c r="JUT230" s="11"/>
      <c r="JUU230" s="4"/>
      <c r="JUV230" s="4"/>
      <c r="JUW230" s="15"/>
      <c r="JUX230" s="15"/>
      <c r="JUY230" s="3"/>
      <c r="JUZ230" s="3"/>
      <c r="JVA230" s="4"/>
      <c r="JVB230" s="4"/>
      <c r="JVC230" s="3"/>
      <c r="JVD230" s="6"/>
      <c r="JVE230" s="14"/>
      <c r="JVF230" s="101"/>
      <c r="JVG230" s="14"/>
      <c r="JVH230" s="4"/>
      <c r="JVI230" s="4"/>
      <c r="JVJ230" s="4"/>
      <c r="JVK230" s="4"/>
      <c r="JVL230" s="4"/>
      <c r="JVM230" s="4"/>
      <c r="JVN230" s="3"/>
      <c r="JVO230" s="11"/>
      <c r="JVP230" s="4"/>
      <c r="JVQ230" s="4"/>
      <c r="JVR230" s="15"/>
      <c r="JVS230" s="15"/>
      <c r="JVT230" s="3"/>
      <c r="JVU230" s="3"/>
      <c r="JVV230" s="4"/>
      <c r="JVW230" s="4"/>
      <c r="JVX230" s="3"/>
      <c r="JVY230" s="6"/>
      <c r="JVZ230" s="14"/>
      <c r="JWA230" s="101"/>
      <c r="JWB230" s="14"/>
      <c r="JWC230" s="4"/>
      <c r="JWD230" s="4"/>
      <c r="JWE230" s="4"/>
      <c r="JWF230" s="4"/>
      <c r="JWG230" s="4"/>
      <c r="JWH230" s="4"/>
      <c r="JWI230" s="3"/>
      <c r="JWJ230" s="11"/>
      <c r="JWK230" s="4"/>
      <c r="JWL230" s="4"/>
      <c r="JWM230" s="15"/>
      <c r="JWN230" s="15"/>
      <c r="JWO230" s="3"/>
      <c r="JWP230" s="3"/>
      <c r="JWQ230" s="4"/>
      <c r="JWR230" s="4"/>
      <c r="JWS230" s="3"/>
      <c r="JWT230" s="6"/>
      <c r="JWU230" s="14"/>
      <c r="JWV230" s="101"/>
      <c r="JWW230" s="14"/>
      <c r="JWX230" s="4"/>
      <c r="JWY230" s="4"/>
      <c r="JWZ230" s="4"/>
      <c r="JXA230" s="4"/>
      <c r="JXB230" s="4"/>
      <c r="JXC230" s="4"/>
      <c r="JXD230" s="3"/>
      <c r="JXE230" s="11"/>
      <c r="JXF230" s="4"/>
      <c r="JXG230" s="4"/>
      <c r="JXH230" s="15"/>
      <c r="JXI230" s="15"/>
      <c r="JXJ230" s="3"/>
      <c r="JXK230" s="3"/>
      <c r="JXL230" s="4"/>
      <c r="JXM230" s="4"/>
      <c r="JXN230" s="3"/>
      <c r="JXO230" s="6"/>
      <c r="JXP230" s="14"/>
      <c r="JXQ230" s="101"/>
      <c r="JXR230" s="14"/>
      <c r="JXS230" s="4"/>
      <c r="JXT230" s="4"/>
      <c r="JXU230" s="4"/>
      <c r="JXV230" s="4"/>
      <c r="JXW230" s="4"/>
      <c r="JXX230" s="4"/>
      <c r="JXY230" s="3"/>
      <c r="JXZ230" s="11"/>
      <c r="JYA230" s="4"/>
      <c r="JYB230" s="4"/>
      <c r="JYC230" s="15"/>
      <c r="JYD230" s="15"/>
      <c r="JYE230" s="3"/>
      <c r="JYF230" s="3"/>
      <c r="JYG230" s="4"/>
      <c r="JYH230" s="4"/>
      <c r="JYI230" s="3"/>
      <c r="JYJ230" s="6"/>
      <c r="JYK230" s="14"/>
      <c r="JYL230" s="101"/>
      <c r="JYM230" s="14"/>
      <c r="JYN230" s="4"/>
      <c r="JYO230" s="4"/>
      <c r="JYP230" s="4"/>
      <c r="JYQ230" s="4"/>
      <c r="JYR230" s="4"/>
      <c r="JYS230" s="4"/>
      <c r="JYT230" s="3"/>
      <c r="JYU230" s="11"/>
      <c r="JYV230" s="4"/>
      <c r="JYW230" s="4"/>
      <c r="JYX230" s="15"/>
      <c r="JYY230" s="15"/>
      <c r="JYZ230" s="3"/>
      <c r="JZA230" s="3"/>
      <c r="JZB230" s="4"/>
      <c r="JZC230" s="4"/>
      <c r="JZD230" s="3"/>
      <c r="JZE230" s="6"/>
      <c r="JZF230" s="14"/>
      <c r="JZG230" s="101"/>
      <c r="JZH230" s="14"/>
      <c r="JZI230" s="4"/>
      <c r="JZJ230" s="4"/>
      <c r="JZK230" s="4"/>
      <c r="JZL230" s="4"/>
      <c r="JZM230" s="4"/>
      <c r="JZN230" s="4"/>
      <c r="JZO230" s="3"/>
      <c r="JZP230" s="11"/>
      <c r="JZQ230" s="4"/>
      <c r="JZR230" s="4"/>
      <c r="JZS230" s="15"/>
      <c r="JZT230" s="15"/>
      <c r="JZU230" s="3"/>
      <c r="JZV230" s="3"/>
      <c r="JZW230" s="4"/>
      <c r="JZX230" s="4"/>
      <c r="JZY230" s="3"/>
      <c r="JZZ230" s="6"/>
      <c r="KAA230" s="14"/>
      <c r="KAB230" s="101"/>
      <c r="KAC230" s="14"/>
      <c r="KAD230" s="4"/>
      <c r="KAE230" s="4"/>
      <c r="KAF230" s="4"/>
      <c r="KAG230" s="4"/>
      <c r="KAH230" s="4"/>
      <c r="KAI230" s="4"/>
      <c r="KAJ230" s="3"/>
      <c r="KAK230" s="11"/>
      <c r="KAL230" s="4"/>
      <c r="KAM230" s="4"/>
      <c r="KAN230" s="15"/>
      <c r="KAO230" s="15"/>
      <c r="KAP230" s="3"/>
      <c r="KAQ230" s="3"/>
      <c r="KAR230" s="4"/>
      <c r="KAS230" s="4"/>
      <c r="KAT230" s="3"/>
      <c r="KAU230" s="6"/>
      <c r="KAV230" s="14"/>
      <c r="KAW230" s="101"/>
      <c r="KAX230" s="14"/>
      <c r="KAY230" s="4"/>
      <c r="KAZ230" s="4"/>
      <c r="KBA230" s="4"/>
      <c r="KBB230" s="4"/>
      <c r="KBC230" s="4"/>
      <c r="KBD230" s="4"/>
      <c r="KBE230" s="3"/>
      <c r="KBF230" s="11"/>
      <c r="KBG230" s="4"/>
      <c r="KBH230" s="4"/>
      <c r="KBI230" s="15"/>
      <c r="KBJ230" s="15"/>
      <c r="KBK230" s="3"/>
      <c r="KBL230" s="3"/>
      <c r="KBM230" s="4"/>
      <c r="KBN230" s="4"/>
      <c r="KBO230" s="3"/>
      <c r="KBP230" s="6"/>
      <c r="KBQ230" s="14"/>
      <c r="KBR230" s="101"/>
      <c r="KBS230" s="14"/>
      <c r="KBT230" s="4"/>
      <c r="KBU230" s="4"/>
      <c r="KBV230" s="4"/>
      <c r="KBW230" s="4"/>
      <c r="KBX230" s="4"/>
      <c r="KBY230" s="4"/>
      <c r="KBZ230" s="3"/>
      <c r="KCA230" s="11"/>
      <c r="KCB230" s="4"/>
      <c r="KCC230" s="4"/>
      <c r="KCD230" s="15"/>
      <c r="KCE230" s="15"/>
      <c r="KCF230" s="3"/>
      <c r="KCG230" s="3"/>
      <c r="KCH230" s="4"/>
      <c r="KCI230" s="4"/>
      <c r="KCJ230" s="3"/>
      <c r="KCK230" s="6"/>
      <c r="KCL230" s="14"/>
      <c r="KCM230" s="101"/>
      <c r="KCN230" s="14"/>
      <c r="KCO230" s="4"/>
      <c r="KCP230" s="4"/>
      <c r="KCQ230" s="4"/>
      <c r="KCR230" s="4"/>
      <c r="KCS230" s="4"/>
      <c r="KCT230" s="4"/>
      <c r="KCU230" s="3"/>
      <c r="KCV230" s="11"/>
      <c r="KCW230" s="4"/>
      <c r="KCX230" s="4"/>
      <c r="KCY230" s="15"/>
      <c r="KCZ230" s="15"/>
      <c r="KDA230" s="3"/>
      <c r="KDB230" s="3"/>
      <c r="KDC230" s="4"/>
      <c r="KDD230" s="4"/>
      <c r="KDE230" s="3"/>
      <c r="KDF230" s="6"/>
      <c r="KDG230" s="14"/>
      <c r="KDH230" s="101"/>
      <c r="KDI230" s="14"/>
      <c r="KDJ230" s="4"/>
      <c r="KDK230" s="4"/>
      <c r="KDL230" s="4"/>
      <c r="KDM230" s="4"/>
      <c r="KDN230" s="4"/>
      <c r="KDO230" s="4"/>
      <c r="KDP230" s="3"/>
      <c r="KDQ230" s="11"/>
      <c r="KDR230" s="4"/>
      <c r="KDS230" s="4"/>
      <c r="KDT230" s="15"/>
      <c r="KDU230" s="15"/>
      <c r="KDV230" s="3"/>
      <c r="KDW230" s="3"/>
      <c r="KDX230" s="4"/>
      <c r="KDY230" s="4"/>
      <c r="KDZ230" s="3"/>
      <c r="KEA230" s="6"/>
      <c r="KEB230" s="14"/>
      <c r="KEC230" s="101"/>
      <c r="KED230" s="14"/>
      <c r="KEE230" s="4"/>
      <c r="KEF230" s="4"/>
      <c r="KEG230" s="4"/>
      <c r="KEH230" s="4"/>
      <c r="KEI230" s="4"/>
      <c r="KEJ230" s="4"/>
      <c r="KEK230" s="3"/>
      <c r="KEL230" s="11"/>
      <c r="KEM230" s="4"/>
      <c r="KEN230" s="4"/>
      <c r="KEO230" s="15"/>
      <c r="KEP230" s="15"/>
      <c r="KEQ230" s="3"/>
      <c r="KER230" s="3"/>
      <c r="KES230" s="4"/>
      <c r="KET230" s="4"/>
      <c r="KEU230" s="3"/>
      <c r="KEV230" s="6"/>
      <c r="KEW230" s="14"/>
      <c r="KEX230" s="101"/>
      <c r="KEY230" s="14"/>
      <c r="KEZ230" s="4"/>
      <c r="KFA230" s="4"/>
      <c r="KFB230" s="4"/>
      <c r="KFC230" s="4"/>
      <c r="KFD230" s="4"/>
      <c r="KFE230" s="4"/>
      <c r="KFF230" s="3"/>
      <c r="KFG230" s="11"/>
      <c r="KFH230" s="4"/>
      <c r="KFI230" s="4"/>
      <c r="KFJ230" s="15"/>
      <c r="KFK230" s="15"/>
      <c r="KFL230" s="3"/>
      <c r="KFM230" s="3"/>
      <c r="KFN230" s="4"/>
      <c r="KFO230" s="4"/>
      <c r="KFP230" s="3"/>
      <c r="KFQ230" s="6"/>
      <c r="KFR230" s="14"/>
      <c r="KFS230" s="101"/>
      <c r="KFT230" s="14"/>
      <c r="KFU230" s="4"/>
      <c r="KFV230" s="4"/>
      <c r="KFW230" s="4"/>
      <c r="KFX230" s="4"/>
      <c r="KFY230" s="4"/>
      <c r="KFZ230" s="4"/>
      <c r="KGA230" s="3"/>
      <c r="KGB230" s="11"/>
      <c r="KGC230" s="4"/>
      <c r="KGD230" s="4"/>
      <c r="KGE230" s="15"/>
      <c r="KGF230" s="15"/>
      <c r="KGG230" s="3"/>
      <c r="KGH230" s="3"/>
      <c r="KGI230" s="4"/>
      <c r="KGJ230" s="4"/>
      <c r="KGK230" s="3"/>
      <c r="KGL230" s="6"/>
      <c r="KGM230" s="14"/>
      <c r="KGN230" s="101"/>
      <c r="KGO230" s="14"/>
      <c r="KGP230" s="4"/>
      <c r="KGQ230" s="4"/>
      <c r="KGR230" s="4"/>
      <c r="KGS230" s="4"/>
      <c r="KGT230" s="4"/>
      <c r="KGU230" s="4"/>
      <c r="KGV230" s="3"/>
      <c r="KGW230" s="11"/>
      <c r="KGX230" s="4"/>
      <c r="KGY230" s="4"/>
      <c r="KGZ230" s="15"/>
      <c r="KHA230" s="15"/>
      <c r="KHB230" s="3"/>
      <c r="KHC230" s="3"/>
      <c r="KHD230" s="4"/>
      <c r="KHE230" s="4"/>
      <c r="KHF230" s="3"/>
      <c r="KHG230" s="6"/>
      <c r="KHH230" s="14"/>
      <c r="KHI230" s="101"/>
      <c r="KHJ230" s="14"/>
      <c r="KHK230" s="4"/>
      <c r="KHL230" s="4"/>
      <c r="KHM230" s="4"/>
      <c r="KHN230" s="4"/>
      <c r="KHO230" s="4"/>
      <c r="KHP230" s="4"/>
      <c r="KHQ230" s="3"/>
      <c r="KHR230" s="11"/>
      <c r="KHS230" s="4"/>
      <c r="KHT230" s="4"/>
      <c r="KHU230" s="15"/>
      <c r="KHV230" s="15"/>
      <c r="KHW230" s="3"/>
      <c r="KHX230" s="3"/>
      <c r="KHY230" s="4"/>
      <c r="KHZ230" s="4"/>
      <c r="KIA230" s="3"/>
      <c r="KIB230" s="6"/>
      <c r="KIC230" s="14"/>
      <c r="KID230" s="101"/>
      <c r="KIE230" s="14"/>
      <c r="KIF230" s="4"/>
      <c r="KIG230" s="4"/>
      <c r="KIH230" s="4"/>
      <c r="KII230" s="4"/>
      <c r="KIJ230" s="4"/>
      <c r="KIK230" s="4"/>
      <c r="KIL230" s="3"/>
      <c r="KIM230" s="11"/>
      <c r="KIN230" s="4"/>
      <c r="KIO230" s="4"/>
      <c r="KIP230" s="15"/>
      <c r="KIQ230" s="15"/>
      <c r="KIR230" s="3"/>
      <c r="KIS230" s="3"/>
      <c r="KIT230" s="4"/>
      <c r="KIU230" s="4"/>
      <c r="KIV230" s="3"/>
      <c r="KIW230" s="6"/>
      <c r="KIX230" s="14"/>
      <c r="KIY230" s="101"/>
      <c r="KIZ230" s="14"/>
      <c r="KJA230" s="4"/>
      <c r="KJB230" s="4"/>
      <c r="KJC230" s="4"/>
      <c r="KJD230" s="4"/>
      <c r="KJE230" s="4"/>
      <c r="KJF230" s="4"/>
      <c r="KJG230" s="3"/>
      <c r="KJH230" s="11"/>
      <c r="KJI230" s="4"/>
      <c r="KJJ230" s="4"/>
      <c r="KJK230" s="15"/>
      <c r="KJL230" s="15"/>
      <c r="KJM230" s="3"/>
      <c r="KJN230" s="3"/>
      <c r="KJO230" s="4"/>
      <c r="KJP230" s="4"/>
      <c r="KJQ230" s="3"/>
      <c r="KJR230" s="6"/>
      <c r="KJS230" s="14"/>
      <c r="KJT230" s="101"/>
      <c r="KJU230" s="14"/>
      <c r="KJV230" s="4"/>
      <c r="KJW230" s="4"/>
      <c r="KJX230" s="4"/>
      <c r="KJY230" s="4"/>
      <c r="KJZ230" s="4"/>
      <c r="KKA230" s="4"/>
      <c r="KKB230" s="3"/>
      <c r="KKC230" s="11"/>
      <c r="KKD230" s="4"/>
      <c r="KKE230" s="4"/>
      <c r="KKF230" s="15"/>
      <c r="KKG230" s="15"/>
      <c r="KKH230" s="3"/>
      <c r="KKI230" s="3"/>
      <c r="KKJ230" s="4"/>
      <c r="KKK230" s="4"/>
      <c r="KKL230" s="3"/>
      <c r="KKM230" s="6"/>
      <c r="KKN230" s="14"/>
      <c r="KKO230" s="101"/>
      <c r="KKP230" s="14"/>
      <c r="KKQ230" s="4"/>
      <c r="KKR230" s="4"/>
      <c r="KKS230" s="4"/>
      <c r="KKT230" s="4"/>
      <c r="KKU230" s="4"/>
      <c r="KKV230" s="4"/>
      <c r="KKW230" s="3"/>
      <c r="KKX230" s="11"/>
      <c r="KKY230" s="4"/>
      <c r="KKZ230" s="4"/>
      <c r="KLA230" s="15"/>
      <c r="KLB230" s="15"/>
      <c r="KLC230" s="3"/>
      <c r="KLD230" s="3"/>
      <c r="KLE230" s="4"/>
      <c r="KLF230" s="4"/>
      <c r="KLG230" s="3"/>
      <c r="KLH230" s="6"/>
      <c r="KLI230" s="14"/>
      <c r="KLJ230" s="101"/>
      <c r="KLK230" s="14"/>
      <c r="KLL230" s="4"/>
      <c r="KLM230" s="4"/>
      <c r="KLN230" s="4"/>
      <c r="KLO230" s="4"/>
      <c r="KLP230" s="4"/>
      <c r="KLQ230" s="4"/>
      <c r="KLR230" s="3"/>
      <c r="KLS230" s="11"/>
      <c r="KLT230" s="4"/>
      <c r="KLU230" s="4"/>
      <c r="KLV230" s="15"/>
      <c r="KLW230" s="15"/>
      <c r="KLX230" s="3"/>
      <c r="KLY230" s="3"/>
      <c r="KLZ230" s="4"/>
      <c r="KMA230" s="4"/>
      <c r="KMB230" s="3"/>
      <c r="KMC230" s="6"/>
      <c r="KMD230" s="14"/>
      <c r="KME230" s="101"/>
      <c r="KMF230" s="14"/>
      <c r="KMG230" s="4"/>
      <c r="KMH230" s="4"/>
      <c r="KMI230" s="4"/>
      <c r="KMJ230" s="4"/>
      <c r="KMK230" s="4"/>
      <c r="KML230" s="4"/>
      <c r="KMM230" s="3"/>
      <c r="KMN230" s="11"/>
      <c r="KMO230" s="4"/>
      <c r="KMP230" s="4"/>
      <c r="KMQ230" s="15"/>
      <c r="KMR230" s="15"/>
      <c r="KMS230" s="3"/>
      <c r="KMT230" s="3"/>
      <c r="KMU230" s="4"/>
      <c r="KMV230" s="4"/>
      <c r="KMW230" s="3"/>
      <c r="KMX230" s="6"/>
      <c r="KMY230" s="14"/>
      <c r="KMZ230" s="101"/>
      <c r="KNA230" s="14"/>
      <c r="KNB230" s="4"/>
      <c r="KNC230" s="4"/>
      <c r="KND230" s="4"/>
      <c r="KNE230" s="4"/>
      <c r="KNF230" s="4"/>
      <c r="KNG230" s="4"/>
      <c r="KNH230" s="3"/>
      <c r="KNI230" s="11"/>
      <c r="KNJ230" s="4"/>
      <c r="KNK230" s="4"/>
      <c r="KNL230" s="15"/>
      <c r="KNM230" s="15"/>
      <c r="KNN230" s="3"/>
      <c r="KNO230" s="3"/>
      <c r="KNP230" s="4"/>
      <c r="KNQ230" s="4"/>
      <c r="KNR230" s="3"/>
      <c r="KNS230" s="6"/>
      <c r="KNT230" s="14"/>
      <c r="KNU230" s="101"/>
      <c r="KNV230" s="14"/>
      <c r="KNW230" s="4"/>
      <c r="KNX230" s="4"/>
      <c r="KNY230" s="4"/>
      <c r="KNZ230" s="4"/>
      <c r="KOA230" s="4"/>
      <c r="KOB230" s="4"/>
      <c r="KOC230" s="3"/>
      <c r="KOD230" s="11"/>
      <c r="KOE230" s="4"/>
      <c r="KOF230" s="4"/>
      <c r="KOG230" s="15"/>
      <c r="KOH230" s="15"/>
      <c r="KOI230" s="3"/>
      <c r="KOJ230" s="3"/>
      <c r="KOK230" s="4"/>
      <c r="KOL230" s="4"/>
      <c r="KOM230" s="3"/>
      <c r="KON230" s="6"/>
      <c r="KOO230" s="14"/>
      <c r="KOP230" s="101"/>
      <c r="KOQ230" s="14"/>
      <c r="KOR230" s="4"/>
      <c r="KOS230" s="4"/>
      <c r="KOT230" s="4"/>
      <c r="KOU230" s="4"/>
      <c r="KOV230" s="4"/>
      <c r="KOW230" s="4"/>
      <c r="KOX230" s="3"/>
      <c r="KOY230" s="11"/>
      <c r="KOZ230" s="4"/>
      <c r="KPA230" s="4"/>
      <c r="KPB230" s="15"/>
      <c r="KPC230" s="15"/>
      <c r="KPD230" s="3"/>
      <c r="KPE230" s="3"/>
      <c r="KPF230" s="4"/>
      <c r="KPG230" s="4"/>
      <c r="KPH230" s="3"/>
      <c r="KPI230" s="6"/>
      <c r="KPJ230" s="14"/>
      <c r="KPK230" s="101"/>
      <c r="KPL230" s="14"/>
      <c r="KPM230" s="4"/>
      <c r="KPN230" s="4"/>
      <c r="KPO230" s="4"/>
      <c r="KPP230" s="4"/>
      <c r="KPQ230" s="4"/>
      <c r="KPR230" s="4"/>
      <c r="KPS230" s="3"/>
      <c r="KPT230" s="11"/>
      <c r="KPU230" s="4"/>
      <c r="KPV230" s="4"/>
      <c r="KPW230" s="15"/>
      <c r="KPX230" s="15"/>
      <c r="KPY230" s="3"/>
      <c r="KPZ230" s="3"/>
      <c r="KQA230" s="4"/>
      <c r="KQB230" s="4"/>
      <c r="KQC230" s="3"/>
      <c r="KQD230" s="6"/>
      <c r="KQE230" s="14"/>
      <c r="KQF230" s="101"/>
      <c r="KQG230" s="14"/>
      <c r="KQH230" s="4"/>
      <c r="KQI230" s="4"/>
      <c r="KQJ230" s="4"/>
      <c r="KQK230" s="4"/>
      <c r="KQL230" s="4"/>
      <c r="KQM230" s="4"/>
      <c r="KQN230" s="3"/>
      <c r="KQO230" s="11"/>
      <c r="KQP230" s="4"/>
      <c r="KQQ230" s="4"/>
      <c r="KQR230" s="15"/>
      <c r="KQS230" s="15"/>
      <c r="KQT230" s="3"/>
      <c r="KQU230" s="3"/>
      <c r="KQV230" s="4"/>
      <c r="KQW230" s="4"/>
      <c r="KQX230" s="3"/>
      <c r="KQY230" s="6"/>
      <c r="KQZ230" s="14"/>
      <c r="KRA230" s="101"/>
      <c r="KRB230" s="14"/>
      <c r="KRC230" s="4"/>
      <c r="KRD230" s="4"/>
      <c r="KRE230" s="4"/>
      <c r="KRF230" s="4"/>
      <c r="KRG230" s="4"/>
      <c r="KRH230" s="4"/>
      <c r="KRI230" s="3"/>
      <c r="KRJ230" s="11"/>
      <c r="KRK230" s="4"/>
      <c r="KRL230" s="4"/>
      <c r="KRM230" s="15"/>
      <c r="KRN230" s="15"/>
      <c r="KRO230" s="3"/>
      <c r="KRP230" s="3"/>
      <c r="KRQ230" s="4"/>
      <c r="KRR230" s="4"/>
      <c r="KRS230" s="3"/>
      <c r="KRT230" s="6"/>
      <c r="KRU230" s="14"/>
      <c r="KRV230" s="101"/>
      <c r="KRW230" s="14"/>
      <c r="KRX230" s="4"/>
      <c r="KRY230" s="4"/>
      <c r="KRZ230" s="4"/>
      <c r="KSA230" s="4"/>
      <c r="KSB230" s="4"/>
      <c r="KSC230" s="4"/>
      <c r="KSD230" s="3"/>
      <c r="KSE230" s="11"/>
      <c r="KSF230" s="4"/>
      <c r="KSG230" s="4"/>
      <c r="KSH230" s="15"/>
      <c r="KSI230" s="15"/>
      <c r="KSJ230" s="3"/>
      <c r="KSK230" s="3"/>
      <c r="KSL230" s="4"/>
      <c r="KSM230" s="4"/>
      <c r="KSN230" s="3"/>
      <c r="KSO230" s="6"/>
      <c r="KSP230" s="14"/>
      <c r="KSQ230" s="101"/>
      <c r="KSR230" s="14"/>
      <c r="KSS230" s="4"/>
      <c r="KST230" s="4"/>
      <c r="KSU230" s="4"/>
      <c r="KSV230" s="4"/>
      <c r="KSW230" s="4"/>
      <c r="KSX230" s="4"/>
      <c r="KSY230" s="3"/>
      <c r="KSZ230" s="11"/>
      <c r="KTA230" s="4"/>
      <c r="KTB230" s="4"/>
      <c r="KTC230" s="15"/>
      <c r="KTD230" s="15"/>
      <c r="KTE230" s="3"/>
      <c r="KTF230" s="3"/>
      <c r="KTG230" s="4"/>
      <c r="KTH230" s="4"/>
      <c r="KTI230" s="3"/>
      <c r="KTJ230" s="6"/>
      <c r="KTK230" s="14"/>
      <c r="KTL230" s="101"/>
      <c r="KTM230" s="14"/>
      <c r="KTN230" s="4"/>
      <c r="KTO230" s="4"/>
      <c r="KTP230" s="4"/>
      <c r="KTQ230" s="4"/>
      <c r="KTR230" s="4"/>
      <c r="KTS230" s="4"/>
      <c r="KTT230" s="3"/>
      <c r="KTU230" s="11"/>
      <c r="KTV230" s="4"/>
      <c r="KTW230" s="4"/>
      <c r="KTX230" s="15"/>
      <c r="KTY230" s="15"/>
      <c r="KTZ230" s="3"/>
      <c r="KUA230" s="3"/>
      <c r="KUB230" s="4"/>
      <c r="KUC230" s="4"/>
      <c r="KUD230" s="3"/>
      <c r="KUE230" s="6"/>
      <c r="KUF230" s="14"/>
      <c r="KUG230" s="101"/>
      <c r="KUH230" s="14"/>
      <c r="KUI230" s="4"/>
      <c r="KUJ230" s="4"/>
      <c r="KUK230" s="4"/>
      <c r="KUL230" s="4"/>
      <c r="KUM230" s="4"/>
      <c r="KUN230" s="4"/>
      <c r="KUO230" s="3"/>
      <c r="KUP230" s="11"/>
      <c r="KUQ230" s="4"/>
      <c r="KUR230" s="4"/>
      <c r="KUS230" s="15"/>
      <c r="KUT230" s="15"/>
      <c r="KUU230" s="3"/>
      <c r="KUV230" s="3"/>
      <c r="KUW230" s="4"/>
      <c r="KUX230" s="4"/>
      <c r="KUY230" s="3"/>
      <c r="KUZ230" s="6"/>
      <c r="KVA230" s="14"/>
      <c r="KVB230" s="101"/>
      <c r="KVC230" s="14"/>
      <c r="KVD230" s="4"/>
      <c r="KVE230" s="4"/>
      <c r="KVF230" s="4"/>
      <c r="KVG230" s="4"/>
      <c r="KVH230" s="4"/>
      <c r="KVI230" s="4"/>
      <c r="KVJ230" s="3"/>
      <c r="KVK230" s="11"/>
      <c r="KVL230" s="4"/>
      <c r="KVM230" s="4"/>
      <c r="KVN230" s="15"/>
      <c r="KVO230" s="15"/>
      <c r="KVP230" s="3"/>
      <c r="KVQ230" s="3"/>
      <c r="KVR230" s="4"/>
      <c r="KVS230" s="4"/>
      <c r="KVT230" s="3"/>
      <c r="KVU230" s="6"/>
      <c r="KVV230" s="14"/>
      <c r="KVW230" s="101"/>
      <c r="KVX230" s="14"/>
      <c r="KVY230" s="4"/>
      <c r="KVZ230" s="4"/>
      <c r="KWA230" s="4"/>
      <c r="KWB230" s="4"/>
      <c r="KWC230" s="4"/>
      <c r="KWD230" s="4"/>
      <c r="KWE230" s="3"/>
      <c r="KWF230" s="11"/>
      <c r="KWG230" s="4"/>
      <c r="KWH230" s="4"/>
      <c r="KWI230" s="15"/>
      <c r="KWJ230" s="15"/>
      <c r="KWK230" s="3"/>
      <c r="KWL230" s="3"/>
      <c r="KWM230" s="4"/>
      <c r="KWN230" s="4"/>
      <c r="KWO230" s="3"/>
      <c r="KWP230" s="6"/>
      <c r="KWQ230" s="14"/>
      <c r="KWR230" s="101"/>
      <c r="KWS230" s="14"/>
      <c r="KWT230" s="4"/>
      <c r="KWU230" s="4"/>
      <c r="KWV230" s="4"/>
      <c r="KWW230" s="4"/>
      <c r="KWX230" s="4"/>
      <c r="KWY230" s="4"/>
      <c r="KWZ230" s="3"/>
      <c r="KXA230" s="11"/>
      <c r="KXB230" s="4"/>
      <c r="KXC230" s="4"/>
      <c r="KXD230" s="15"/>
      <c r="KXE230" s="15"/>
      <c r="KXF230" s="3"/>
      <c r="KXG230" s="3"/>
      <c r="KXH230" s="4"/>
      <c r="KXI230" s="4"/>
      <c r="KXJ230" s="3"/>
      <c r="KXK230" s="6"/>
      <c r="KXL230" s="14"/>
      <c r="KXM230" s="101"/>
      <c r="KXN230" s="14"/>
      <c r="KXO230" s="4"/>
      <c r="KXP230" s="4"/>
      <c r="KXQ230" s="4"/>
      <c r="KXR230" s="4"/>
      <c r="KXS230" s="4"/>
      <c r="KXT230" s="4"/>
      <c r="KXU230" s="3"/>
      <c r="KXV230" s="11"/>
      <c r="KXW230" s="4"/>
      <c r="KXX230" s="4"/>
      <c r="KXY230" s="15"/>
      <c r="KXZ230" s="15"/>
      <c r="KYA230" s="3"/>
      <c r="KYB230" s="3"/>
      <c r="KYC230" s="4"/>
      <c r="KYD230" s="4"/>
      <c r="KYE230" s="3"/>
      <c r="KYF230" s="6"/>
      <c r="KYG230" s="14"/>
      <c r="KYH230" s="101"/>
      <c r="KYI230" s="14"/>
      <c r="KYJ230" s="4"/>
      <c r="KYK230" s="4"/>
      <c r="KYL230" s="4"/>
      <c r="KYM230" s="4"/>
      <c r="KYN230" s="4"/>
      <c r="KYO230" s="4"/>
      <c r="KYP230" s="3"/>
      <c r="KYQ230" s="11"/>
      <c r="KYR230" s="4"/>
      <c r="KYS230" s="4"/>
      <c r="KYT230" s="15"/>
      <c r="KYU230" s="15"/>
      <c r="KYV230" s="3"/>
      <c r="KYW230" s="3"/>
      <c r="KYX230" s="4"/>
      <c r="KYY230" s="4"/>
      <c r="KYZ230" s="3"/>
      <c r="KZA230" s="6"/>
      <c r="KZB230" s="14"/>
      <c r="KZC230" s="101"/>
      <c r="KZD230" s="14"/>
      <c r="KZE230" s="4"/>
      <c r="KZF230" s="4"/>
      <c r="KZG230" s="4"/>
      <c r="KZH230" s="4"/>
      <c r="KZI230" s="4"/>
      <c r="KZJ230" s="4"/>
      <c r="KZK230" s="3"/>
      <c r="KZL230" s="11"/>
      <c r="KZM230" s="4"/>
      <c r="KZN230" s="4"/>
      <c r="KZO230" s="15"/>
      <c r="KZP230" s="15"/>
      <c r="KZQ230" s="3"/>
      <c r="KZR230" s="3"/>
      <c r="KZS230" s="4"/>
      <c r="KZT230" s="4"/>
      <c r="KZU230" s="3"/>
      <c r="KZV230" s="6"/>
      <c r="KZW230" s="14"/>
      <c r="KZX230" s="101"/>
      <c r="KZY230" s="14"/>
      <c r="KZZ230" s="4"/>
      <c r="LAA230" s="4"/>
      <c r="LAB230" s="4"/>
      <c r="LAC230" s="4"/>
      <c r="LAD230" s="4"/>
      <c r="LAE230" s="4"/>
      <c r="LAF230" s="3"/>
      <c r="LAG230" s="11"/>
      <c r="LAH230" s="4"/>
      <c r="LAI230" s="4"/>
      <c r="LAJ230" s="15"/>
      <c r="LAK230" s="15"/>
      <c r="LAL230" s="3"/>
      <c r="LAM230" s="3"/>
      <c r="LAN230" s="4"/>
      <c r="LAO230" s="4"/>
      <c r="LAP230" s="3"/>
      <c r="LAQ230" s="6"/>
      <c r="LAR230" s="14"/>
      <c r="LAS230" s="101"/>
      <c r="LAT230" s="14"/>
      <c r="LAU230" s="4"/>
      <c r="LAV230" s="4"/>
      <c r="LAW230" s="4"/>
      <c r="LAX230" s="4"/>
      <c r="LAY230" s="4"/>
      <c r="LAZ230" s="4"/>
      <c r="LBA230" s="3"/>
      <c r="LBB230" s="11"/>
      <c r="LBC230" s="4"/>
      <c r="LBD230" s="4"/>
      <c r="LBE230" s="15"/>
      <c r="LBF230" s="15"/>
      <c r="LBG230" s="3"/>
      <c r="LBH230" s="3"/>
      <c r="LBI230" s="4"/>
      <c r="LBJ230" s="4"/>
      <c r="LBK230" s="3"/>
      <c r="LBL230" s="6"/>
      <c r="LBM230" s="14"/>
      <c r="LBN230" s="101"/>
      <c r="LBO230" s="14"/>
      <c r="LBP230" s="4"/>
      <c r="LBQ230" s="4"/>
      <c r="LBR230" s="4"/>
      <c r="LBS230" s="4"/>
      <c r="LBT230" s="4"/>
      <c r="LBU230" s="4"/>
      <c r="LBV230" s="3"/>
      <c r="LBW230" s="11"/>
      <c r="LBX230" s="4"/>
      <c r="LBY230" s="4"/>
      <c r="LBZ230" s="15"/>
      <c r="LCA230" s="15"/>
      <c r="LCB230" s="3"/>
      <c r="LCC230" s="3"/>
      <c r="LCD230" s="4"/>
      <c r="LCE230" s="4"/>
      <c r="LCF230" s="3"/>
      <c r="LCG230" s="6"/>
      <c r="LCH230" s="14"/>
      <c r="LCI230" s="101"/>
      <c r="LCJ230" s="14"/>
      <c r="LCK230" s="4"/>
      <c r="LCL230" s="4"/>
      <c r="LCM230" s="4"/>
      <c r="LCN230" s="4"/>
      <c r="LCO230" s="4"/>
      <c r="LCP230" s="4"/>
      <c r="LCQ230" s="3"/>
      <c r="LCR230" s="11"/>
      <c r="LCS230" s="4"/>
      <c r="LCT230" s="4"/>
      <c r="LCU230" s="15"/>
      <c r="LCV230" s="15"/>
      <c r="LCW230" s="3"/>
      <c r="LCX230" s="3"/>
      <c r="LCY230" s="4"/>
      <c r="LCZ230" s="4"/>
      <c r="LDA230" s="3"/>
      <c r="LDB230" s="6"/>
      <c r="LDC230" s="14"/>
      <c r="LDD230" s="101"/>
      <c r="LDE230" s="14"/>
      <c r="LDF230" s="4"/>
      <c r="LDG230" s="4"/>
      <c r="LDH230" s="4"/>
      <c r="LDI230" s="4"/>
      <c r="LDJ230" s="4"/>
      <c r="LDK230" s="4"/>
      <c r="LDL230" s="3"/>
      <c r="LDM230" s="11"/>
      <c r="LDN230" s="4"/>
      <c r="LDO230" s="4"/>
      <c r="LDP230" s="15"/>
      <c r="LDQ230" s="15"/>
      <c r="LDR230" s="3"/>
      <c r="LDS230" s="3"/>
      <c r="LDT230" s="4"/>
      <c r="LDU230" s="4"/>
      <c r="LDV230" s="3"/>
      <c r="LDW230" s="6"/>
      <c r="LDX230" s="14"/>
      <c r="LDY230" s="101"/>
      <c r="LDZ230" s="14"/>
      <c r="LEA230" s="4"/>
      <c r="LEB230" s="4"/>
      <c r="LEC230" s="4"/>
      <c r="LED230" s="4"/>
      <c r="LEE230" s="4"/>
      <c r="LEF230" s="4"/>
      <c r="LEG230" s="3"/>
      <c r="LEH230" s="11"/>
      <c r="LEI230" s="4"/>
      <c r="LEJ230" s="4"/>
      <c r="LEK230" s="15"/>
      <c r="LEL230" s="15"/>
      <c r="LEM230" s="3"/>
      <c r="LEN230" s="3"/>
      <c r="LEO230" s="4"/>
      <c r="LEP230" s="4"/>
      <c r="LEQ230" s="3"/>
      <c r="LER230" s="6"/>
      <c r="LES230" s="14"/>
      <c r="LET230" s="101"/>
      <c r="LEU230" s="14"/>
      <c r="LEV230" s="4"/>
      <c r="LEW230" s="4"/>
      <c r="LEX230" s="4"/>
      <c r="LEY230" s="4"/>
      <c r="LEZ230" s="4"/>
      <c r="LFA230" s="4"/>
      <c r="LFB230" s="3"/>
      <c r="LFC230" s="11"/>
      <c r="LFD230" s="4"/>
      <c r="LFE230" s="4"/>
      <c r="LFF230" s="15"/>
      <c r="LFG230" s="15"/>
      <c r="LFH230" s="3"/>
      <c r="LFI230" s="3"/>
      <c r="LFJ230" s="4"/>
      <c r="LFK230" s="4"/>
      <c r="LFL230" s="3"/>
      <c r="LFM230" s="6"/>
      <c r="LFN230" s="14"/>
      <c r="LFO230" s="101"/>
      <c r="LFP230" s="14"/>
      <c r="LFQ230" s="4"/>
      <c r="LFR230" s="4"/>
      <c r="LFS230" s="4"/>
      <c r="LFT230" s="4"/>
      <c r="LFU230" s="4"/>
      <c r="LFV230" s="4"/>
      <c r="LFW230" s="3"/>
      <c r="LFX230" s="11"/>
      <c r="LFY230" s="4"/>
      <c r="LFZ230" s="4"/>
      <c r="LGA230" s="15"/>
      <c r="LGB230" s="15"/>
      <c r="LGC230" s="3"/>
      <c r="LGD230" s="3"/>
      <c r="LGE230" s="4"/>
      <c r="LGF230" s="4"/>
      <c r="LGG230" s="3"/>
      <c r="LGH230" s="6"/>
      <c r="LGI230" s="14"/>
      <c r="LGJ230" s="101"/>
      <c r="LGK230" s="14"/>
      <c r="LGL230" s="4"/>
      <c r="LGM230" s="4"/>
      <c r="LGN230" s="4"/>
      <c r="LGO230" s="4"/>
      <c r="LGP230" s="4"/>
      <c r="LGQ230" s="4"/>
      <c r="LGR230" s="3"/>
      <c r="LGS230" s="11"/>
      <c r="LGT230" s="4"/>
      <c r="LGU230" s="4"/>
      <c r="LGV230" s="15"/>
      <c r="LGW230" s="15"/>
      <c r="LGX230" s="3"/>
      <c r="LGY230" s="3"/>
      <c r="LGZ230" s="4"/>
      <c r="LHA230" s="4"/>
      <c r="LHB230" s="3"/>
      <c r="LHC230" s="6"/>
      <c r="LHD230" s="14"/>
      <c r="LHE230" s="101"/>
      <c r="LHF230" s="14"/>
      <c r="LHG230" s="4"/>
      <c r="LHH230" s="4"/>
      <c r="LHI230" s="4"/>
      <c r="LHJ230" s="4"/>
      <c r="LHK230" s="4"/>
      <c r="LHL230" s="4"/>
      <c r="LHM230" s="3"/>
      <c r="LHN230" s="11"/>
      <c r="LHO230" s="4"/>
      <c r="LHP230" s="4"/>
      <c r="LHQ230" s="15"/>
      <c r="LHR230" s="15"/>
      <c r="LHS230" s="3"/>
      <c r="LHT230" s="3"/>
      <c r="LHU230" s="4"/>
      <c r="LHV230" s="4"/>
      <c r="LHW230" s="3"/>
      <c r="LHX230" s="6"/>
      <c r="LHY230" s="14"/>
      <c r="LHZ230" s="101"/>
      <c r="LIA230" s="14"/>
      <c r="LIB230" s="4"/>
      <c r="LIC230" s="4"/>
      <c r="LID230" s="4"/>
      <c r="LIE230" s="4"/>
      <c r="LIF230" s="4"/>
      <c r="LIG230" s="4"/>
      <c r="LIH230" s="3"/>
      <c r="LII230" s="11"/>
      <c r="LIJ230" s="4"/>
      <c r="LIK230" s="4"/>
      <c r="LIL230" s="15"/>
      <c r="LIM230" s="15"/>
      <c r="LIN230" s="3"/>
      <c r="LIO230" s="3"/>
      <c r="LIP230" s="4"/>
      <c r="LIQ230" s="4"/>
      <c r="LIR230" s="3"/>
      <c r="LIS230" s="6"/>
      <c r="LIT230" s="14"/>
      <c r="LIU230" s="101"/>
      <c r="LIV230" s="14"/>
      <c r="LIW230" s="4"/>
      <c r="LIX230" s="4"/>
      <c r="LIY230" s="4"/>
      <c r="LIZ230" s="4"/>
      <c r="LJA230" s="4"/>
      <c r="LJB230" s="4"/>
      <c r="LJC230" s="3"/>
      <c r="LJD230" s="11"/>
      <c r="LJE230" s="4"/>
      <c r="LJF230" s="4"/>
      <c r="LJG230" s="15"/>
      <c r="LJH230" s="15"/>
      <c r="LJI230" s="3"/>
      <c r="LJJ230" s="3"/>
      <c r="LJK230" s="4"/>
      <c r="LJL230" s="4"/>
      <c r="LJM230" s="3"/>
      <c r="LJN230" s="6"/>
      <c r="LJO230" s="14"/>
      <c r="LJP230" s="101"/>
      <c r="LJQ230" s="14"/>
      <c r="LJR230" s="4"/>
      <c r="LJS230" s="4"/>
      <c r="LJT230" s="4"/>
      <c r="LJU230" s="4"/>
      <c r="LJV230" s="4"/>
      <c r="LJW230" s="4"/>
      <c r="LJX230" s="3"/>
      <c r="LJY230" s="11"/>
      <c r="LJZ230" s="4"/>
      <c r="LKA230" s="4"/>
      <c r="LKB230" s="15"/>
      <c r="LKC230" s="15"/>
      <c r="LKD230" s="3"/>
      <c r="LKE230" s="3"/>
      <c r="LKF230" s="4"/>
      <c r="LKG230" s="4"/>
      <c r="LKH230" s="3"/>
      <c r="LKI230" s="6"/>
      <c r="LKJ230" s="14"/>
      <c r="LKK230" s="101"/>
      <c r="LKL230" s="14"/>
      <c r="LKM230" s="4"/>
      <c r="LKN230" s="4"/>
      <c r="LKO230" s="4"/>
      <c r="LKP230" s="4"/>
      <c r="LKQ230" s="4"/>
      <c r="LKR230" s="4"/>
      <c r="LKS230" s="3"/>
      <c r="LKT230" s="11"/>
      <c r="LKU230" s="4"/>
      <c r="LKV230" s="4"/>
      <c r="LKW230" s="15"/>
      <c r="LKX230" s="15"/>
      <c r="LKY230" s="3"/>
      <c r="LKZ230" s="3"/>
      <c r="LLA230" s="4"/>
      <c r="LLB230" s="4"/>
      <c r="LLC230" s="3"/>
      <c r="LLD230" s="6"/>
      <c r="LLE230" s="14"/>
      <c r="LLF230" s="101"/>
      <c r="LLG230" s="14"/>
      <c r="LLH230" s="4"/>
      <c r="LLI230" s="4"/>
      <c r="LLJ230" s="4"/>
      <c r="LLK230" s="4"/>
      <c r="LLL230" s="4"/>
      <c r="LLM230" s="4"/>
      <c r="LLN230" s="3"/>
      <c r="LLO230" s="11"/>
      <c r="LLP230" s="4"/>
      <c r="LLQ230" s="4"/>
      <c r="LLR230" s="15"/>
      <c r="LLS230" s="15"/>
      <c r="LLT230" s="3"/>
      <c r="LLU230" s="3"/>
      <c r="LLV230" s="4"/>
      <c r="LLW230" s="4"/>
      <c r="LLX230" s="3"/>
      <c r="LLY230" s="6"/>
      <c r="LLZ230" s="14"/>
      <c r="LMA230" s="101"/>
      <c r="LMB230" s="14"/>
      <c r="LMC230" s="4"/>
      <c r="LMD230" s="4"/>
      <c r="LME230" s="4"/>
      <c r="LMF230" s="4"/>
      <c r="LMG230" s="4"/>
      <c r="LMH230" s="4"/>
      <c r="LMI230" s="3"/>
      <c r="LMJ230" s="11"/>
      <c r="LMK230" s="4"/>
      <c r="LML230" s="4"/>
      <c r="LMM230" s="15"/>
      <c r="LMN230" s="15"/>
      <c r="LMO230" s="3"/>
      <c r="LMP230" s="3"/>
      <c r="LMQ230" s="4"/>
      <c r="LMR230" s="4"/>
      <c r="LMS230" s="3"/>
      <c r="LMT230" s="6"/>
      <c r="LMU230" s="14"/>
      <c r="LMV230" s="101"/>
      <c r="LMW230" s="14"/>
      <c r="LMX230" s="4"/>
      <c r="LMY230" s="4"/>
      <c r="LMZ230" s="4"/>
      <c r="LNA230" s="4"/>
      <c r="LNB230" s="4"/>
      <c r="LNC230" s="4"/>
      <c r="LND230" s="3"/>
      <c r="LNE230" s="11"/>
      <c r="LNF230" s="4"/>
      <c r="LNG230" s="4"/>
      <c r="LNH230" s="15"/>
      <c r="LNI230" s="15"/>
      <c r="LNJ230" s="3"/>
      <c r="LNK230" s="3"/>
      <c r="LNL230" s="4"/>
      <c r="LNM230" s="4"/>
      <c r="LNN230" s="3"/>
      <c r="LNO230" s="6"/>
      <c r="LNP230" s="14"/>
      <c r="LNQ230" s="101"/>
      <c r="LNR230" s="14"/>
      <c r="LNS230" s="4"/>
      <c r="LNT230" s="4"/>
      <c r="LNU230" s="4"/>
      <c r="LNV230" s="4"/>
      <c r="LNW230" s="4"/>
      <c r="LNX230" s="4"/>
      <c r="LNY230" s="3"/>
      <c r="LNZ230" s="11"/>
      <c r="LOA230" s="4"/>
      <c r="LOB230" s="4"/>
      <c r="LOC230" s="15"/>
      <c r="LOD230" s="15"/>
      <c r="LOE230" s="3"/>
      <c r="LOF230" s="3"/>
      <c r="LOG230" s="4"/>
      <c r="LOH230" s="4"/>
      <c r="LOI230" s="3"/>
      <c r="LOJ230" s="6"/>
      <c r="LOK230" s="14"/>
      <c r="LOL230" s="101"/>
      <c r="LOM230" s="14"/>
      <c r="LON230" s="4"/>
      <c r="LOO230" s="4"/>
      <c r="LOP230" s="4"/>
      <c r="LOQ230" s="4"/>
      <c r="LOR230" s="4"/>
      <c r="LOS230" s="4"/>
      <c r="LOT230" s="3"/>
      <c r="LOU230" s="11"/>
      <c r="LOV230" s="4"/>
      <c r="LOW230" s="4"/>
      <c r="LOX230" s="15"/>
      <c r="LOY230" s="15"/>
      <c r="LOZ230" s="3"/>
      <c r="LPA230" s="3"/>
      <c r="LPB230" s="4"/>
      <c r="LPC230" s="4"/>
      <c r="LPD230" s="3"/>
      <c r="LPE230" s="6"/>
      <c r="LPF230" s="14"/>
      <c r="LPG230" s="101"/>
      <c r="LPH230" s="14"/>
      <c r="LPI230" s="4"/>
      <c r="LPJ230" s="4"/>
      <c r="LPK230" s="4"/>
      <c r="LPL230" s="4"/>
      <c r="LPM230" s="4"/>
      <c r="LPN230" s="4"/>
      <c r="LPO230" s="3"/>
      <c r="LPP230" s="11"/>
      <c r="LPQ230" s="4"/>
      <c r="LPR230" s="4"/>
      <c r="LPS230" s="15"/>
      <c r="LPT230" s="15"/>
      <c r="LPU230" s="3"/>
      <c r="LPV230" s="3"/>
      <c r="LPW230" s="4"/>
      <c r="LPX230" s="4"/>
      <c r="LPY230" s="3"/>
      <c r="LPZ230" s="6"/>
      <c r="LQA230" s="14"/>
      <c r="LQB230" s="101"/>
      <c r="LQC230" s="14"/>
      <c r="LQD230" s="4"/>
      <c r="LQE230" s="4"/>
      <c r="LQF230" s="4"/>
      <c r="LQG230" s="4"/>
      <c r="LQH230" s="4"/>
      <c r="LQI230" s="4"/>
      <c r="LQJ230" s="3"/>
      <c r="LQK230" s="11"/>
      <c r="LQL230" s="4"/>
      <c r="LQM230" s="4"/>
      <c r="LQN230" s="15"/>
      <c r="LQO230" s="15"/>
      <c r="LQP230" s="3"/>
      <c r="LQQ230" s="3"/>
      <c r="LQR230" s="4"/>
      <c r="LQS230" s="4"/>
      <c r="LQT230" s="3"/>
      <c r="LQU230" s="6"/>
      <c r="LQV230" s="14"/>
      <c r="LQW230" s="101"/>
      <c r="LQX230" s="14"/>
      <c r="LQY230" s="4"/>
      <c r="LQZ230" s="4"/>
      <c r="LRA230" s="4"/>
      <c r="LRB230" s="4"/>
      <c r="LRC230" s="4"/>
      <c r="LRD230" s="4"/>
      <c r="LRE230" s="3"/>
      <c r="LRF230" s="11"/>
      <c r="LRG230" s="4"/>
      <c r="LRH230" s="4"/>
      <c r="LRI230" s="15"/>
      <c r="LRJ230" s="15"/>
      <c r="LRK230" s="3"/>
      <c r="LRL230" s="3"/>
      <c r="LRM230" s="4"/>
      <c r="LRN230" s="4"/>
      <c r="LRO230" s="3"/>
      <c r="LRP230" s="6"/>
      <c r="LRQ230" s="14"/>
      <c r="LRR230" s="101"/>
      <c r="LRS230" s="14"/>
      <c r="LRT230" s="4"/>
      <c r="LRU230" s="4"/>
      <c r="LRV230" s="4"/>
      <c r="LRW230" s="4"/>
      <c r="LRX230" s="4"/>
      <c r="LRY230" s="4"/>
      <c r="LRZ230" s="3"/>
      <c r="LSA230" s="11"/>
      <c r="LSB230" s="4"/>
      <c r="LSC230" s="4"/>
      <c r="LSD230" s="15"/>
      <c r="LSE230" s="15"/>
      <c r="LSF230" s="3"/>
      <c r="LSG230" s="3"/>
      <c r="LSH230" s="4"/>
      <c r="LSI230" s="4"/>
      <c r="LSJ230" s="3"/>
      <c r="LSK230" s="6"/>
      <c r="LSL230" s="14"/>
      <c r="LSM230" s="101"/>
      <c r="LSN230" s="14"/>
      <c r="LSO230" s="4"/>
      <c r="LSP230" s="4"/>
      <c r="LSQ230" s="4"/>
      <c r="LSR230" s="4"/>
      <c r="LSS230" s="4"/>
      <c r="LST230" s="4"/>
      <c r="LSU230" s="3"/>
      <c r="LSV230" s="11"/>
      <c r="LSW230" s="4"/>
      <c r="LSX230" s="4"/>
      <c r="LSY230" s="15"/>
      <c r="LSZ230" s="15"/>
      <c r="LTA230" s="3"/>
      <c r="LTB230" s="3"/>
      <c r="LTC230" s="4"/>
      <c r="LTD230" s="4"/>
      <c r="LTE230" s="3"/>
      <c r="LTF230" s="6"/>
      <c r="LTG230" s="14"/>
      <c r="LTH230" s="101"/>
      <c r="LTI230" s="14"/>
      <c r="LTJ230" s="4"/>
      <c r="LTK230" s="4"/>
      <c r="LTL230" s="4"/>
      <c r="LTM230" s="4"/>
      <c r="LTN230" s="4"/>
      <c r="LTO230" s="4"/>
      <c r="LTP230" s="3"/>
      <c r="LTQ230" s="11"/>
      <c r="LTR230" s="4"/>
      <c r="LTS230" s="4"/>
      <c r="LTT230" s="15"/>
      <c r="LTU230" s="15"/>
      <c r="LTV230" s="3"/>
      <c r="LTW230" s="3"/>
      <c r="LTX230" s="4"/>
      <c r="LTY230" s="4"/>
      <c r="LTZ230" s="3"/>
      <c r="LUA230" s="6"/>
      <c r="LUB230" s="14"/>
      <c r="LUC230" s="101"/>
      <c r="LUD230" s="14"/>
      <c r="LUE230" s="4"/>
      <c r="LUF230" s="4"/>
      <c r="LUG230" s="4"/>
      <c r="LUH230" s="4"/>
      <c r="LUI230" s="4"/>
      <c r="LUJ230" s="4"/>
      <c r="LUK230" s="3"/>
      <c r="LUL230" s="11"/>
      <c r="LUM230" s="4"/>
      <c r="LUN230" s="4"/>
      <c r="LUO230" s="15"/>
      <c r="LUP230" s="15"/>
      <c r="LUQ230" s="3"/>
      <c r="LUR230" s="3"/>
      <c r="LUS230" s="4"/>
      <c r="LUT230" s="4"/>
      <c r="LUU230" s="3"/>
      <c r="LUV230" s="6"/>
      <c r="LUW230" s="14"/>
      <c r="LUX230" s="101"/>
      <c r="LUY230" s="14"/>
      <c r="LUZ230" s="4"/>
      <c r="LVA230" s="4"/>
      <c r="LVB230" s="4"/>
      <c r="LVC230" s="4"/>
      <c r="LVD230" s="4"/>
      <c r="LVE230" s="4"/>
      <c r="LVF230" s="3"/>
      <c r="LVG230" s="11"/>
      <c r="LVH230" s="4"/>
      <c r="LVI230" s="4"/>
      <c r="LVJ230" s="15"/>
      <c r="LVK230" s="15"/>
      <c r="LVL230" s="3"/>
      <c r="LVM230" s="3"/>
      <c r="LVN230" s="4"/>
      <c r="LVO230" s="4"/>
      <c r="LVP230" s="3"/>
      <c r="LVQ230" s="6"/>
      <c r="LVR230" s="14"/>
      <c r="LVS230" s="101"/>
      <c r="LVT230" s="14"/>
      <c r="LVU230" s="4"/>
      <c r="LVV230" s="4"/>
      <c r="LVW230" s="4"/>
      <c r="LVX230" s="4"/>
      <c r="LVY230" s="4"/>
      <c r="LVZ230" s="4"/>
      <c r="LWA230" s="3"/>
      <c r="LWB230" s="11"/>
      <c r="LWC230" s="4"/>
      <c r="LWD230" s="4"/>
      <c r="LWE230" s="15"/>
      <c r="LWF230" s="15"/>
      <c r="LWG230" s="3"/>
      <c r="LWH230" s="3"/>
      <c r="LWI230" s="4"/>
      <c r="LWJ230" s="4"/>
      <c r="LWK230" s="3"/>
      <c r="LWL230" s="6"/>
      <c r="LWM230" s="14"/>
      <c r="LWN230" s="101"/>
      <c r="LWO230" s="14"/>
      <c r="LWP230" s="4"/>
      <c r="LWQ230" s="4"/>
      <c r="LWR230" s="4"/>
      <c r="LWS230" s="4"/>
      <c r="LWT230" s="4"/>
      <c r="LWU230" s="4"/>
      <c r="LWV230" s="3"/>
      <c r="LWW230" s="11"/>
      <c r="LWX230" s="4"/>
      <c r="LWY230" s="4"/>
      <c r="LWZ230" s="15"/>
      <c r="LXA230" s="15"/>
      <c r="LXB230" s="3"/>
      <c r="LXC230" s="3"/>
      <c r="LXD230" s="4"/>
      <c r="LXE230" s="4"/>
      <c r="LXF230" s="3"/>
      <c r="LXG230" s="6"/>
      <c r="LXH230" s="14"/>
      <c r="LXI230" s="101"/>
      <c r="LXJ230" s="14"/>
      <c r="LXK230" s="4"/>
      <c r="LXL230" s="4"/>
      <c r="LXM230" s="4"/>
      <c r="LXN230" s="4"/>
      <c r="LXO230" s="4"/>
      <c r="LXP230" s="4"/>
      <c r="LXQ230" s="3"/>
      <c r="LXR230" s="11"/>
      <c r="LXS230" s="4"/>
      <c r="LXT230" s="4"/>
      <c r="LXU230" s="15"/>
      <c r="LXV230" s="15"/>
      <c r="LXW230" s="3"/>
      <c r="LXX230" s="3"/>
      <c r="LXY230" s="4"/>
      <c r="LXZ230" s="4"/>
      <c r="LYA230" s="3"/>
      <c r="LYB230" s="6"/>
      <c r="LYC230" s="14"/>
      <c r="LYD230" s="101"/>
      <c r="LYE230" s="14"/>
      <c r="LYF230" s="4"/>
      <c r="LYG230" s="4"/>
      <c r="LYH230" s="4"/>
      <c r="LYI230" s="4"/>
      <c r="LYJ230" s="4"/>
      <c r="LYK230" s="4"/>
      <c r="LYL230" s="3"/>
      <c r="LYM230" s="11"/>
      <c r="LYN230" s="4"/>
      <c r="LYO230" s="4"/>
      <c r="LYP230" s="15"/>
      <c r="LYQ230" s="15"/>
      <c r="LYR230" s="3"/>
      <c r="LYS230" s="3"/>
      <c r="LYT230" s="4"/>
      <c r="LYU230" s="4"/>
      <c r="LYV230" s="3"/>
      <c r="LYW230" s="6"/>
      <c r="LYX230" s="14"/>
      <c r="LYY230" s="101"/>
      <c r="LYZ230" s="14"/>
      <c r="LZA230" s="4"/>
      <c r="LZB230" s="4"/>
      <c r="LZC230" s="4"/>
      <c r="LZD230" s="4"/>
      <c r="LZE230" s="4"/>
      <c r="LZF230" s="4"/>
      <c r="LZG230" s="3"/>
      <c r="LZH230" s="11"/>
      <c r="LZI230" s="4"/>
      <c r="LZJ230" s="4"/>
      <c r="LZK230" s="15"/>
      <c r="LZL230" s="15"/>
      <c r="LZM230" s="3"/>
      <c r="LZN230" s="3"/>
      <c r="LZO230" s="4"/>
      <c r="LZP230" s="4"/>
      <c r="LZQ230" s="3"/>
      <c r="LZR230" s="6"/>
      <c r="LZS230" s="14"/>
      <c r="LZT230" s="101"/>
      <c r="LZU230" s="14"/>
      <c r="LZV230" s="4"/>
      <c r="LZW230" s="4"/>
      <c r="LZX230" s="4"/>
      <c r="LZY230" s="4"/>
      <c r="LZZ230" s="4"/>
      <c r="MAA230" s="4"/>
      <c r="MAB230" s="3"/>
      <c r="MAC230" s="11"/>
      <c r="MAD230" s="4"/>
      <c r="MAE230" s="4"/>
      <c r="MAF230" s="15"/>
      <c r="MAG230" s="15"/>
      <c r="MAH230" s="3"/>
      <c r="MAI230" s="3"/>
      <c r="MAJ230" s="4"/>
      <c r="MAK230" s="4"/>
      <c r="MAL230" s="3"/>
      <c r="MAM230" s="6"/>
      <c r="MAN230" s="14"/>
      <c r="MAO230" s="101"/>
      <c r="MAP230" s="14"/>
      <c r="MAQ230" s="4"/>
      <c r="MAR230" s="4"/>
      <c r="MAS230" s="4"/>
      <c r="MAT230" s="4"/>
      <c r="MAU230" s="4"/>
      <c r="MAV230" s="4"/>
      <c r="MAW230" s="3"/>
      <c r="MAX230" s="11"/>
      <c r="MAY230" s="4"/>
      <c r="MAZ230" s="4"/>
      <c r="MBA230" s="15"/>
      <c r="MBB230" s="15"/>
      <c r="MBC230" s="3"/>
      <c r="MBD230" s="3"/>
      <c r="MBE230" s="4"/>
      <c r="MBF230" s="4"/>
      <c r="MBG230" s="3"/>
      <c r="MBH230" s="6"/>
      <c r="MBI230" s="14"/>
      <c r="MBJ230" s="101"/>
      <c r="MBK230" s="14"/>
      <c r="MBL230" s="4"/>
      <c r="MBM230" s="4"/>
      <c r="MBN230" s="4"/>
      <c r="MBO230" s="4"/>
      <c r="MBP230" s="4"/>
      <c r="MBQ230" s="4"/>
      <c r="MBR230" s="3"/>
      <c r="MBS230" s="11"/>
      <c r="MBT230" s="4"/>
      <c r="MBU230" s="4"/>
      <c r="MBV230" s="15"/>
      <c r="MBW230" s="15"/>
      <c r="MBX230" s="3"/>
      <c r="MBY230" s="3"/>
      <c r="MBZ230" s="4"/>
      <c r="MCA230" s="4"/>
      <c r="MCB230" s="3"/>
      <c r="MCC230" s="6"/>
      <c r="MCD230" s="14"/>
      <c r="MCE230" s="101"/>
      <c r="MCF230" s="14"/>
      <c r="MCG230" s="4"/>
      <c r="MCH230" s="4"/>
      <c r="MCI230" s="4"/>
      <c r="MCJ230" s="4"/>
      <c r="MCK230" s="4"/>
      <c r="MCL230" s="4"/>
      <c r="MCM230" s="3"/>
      <c r="MCN230" s="11"/>
      <c r="MCO230" s="4"/>
      <c r="MCP230" s="4"/>
      <c r="MCQ230" s="15"/>
      <c r="MCR230" s="15"/>
      <c r="MCS230" s="3"/>
      <c r="MCT230" s="3"/>
      <c r="MCU230" s="4"/>
      <c r="MCV230" s="4"/>
      <c r="MCW230" s="3"/>
      <c r="MCX230" s="6"/>
      <c r="MCY230" s="14"/>
      <c r="MCZ230" s="101"/>
      <c r="MDA230" s="14"/>
      <c r="MDB230" s="4"/>
      <c r="MDC230" s="4"/>
      <c r="MDD230" s="4"/>
      <c r="MDE230" s="4"/>
      <c r="MDF230" s="4"/>
      <c r="MDG230" s="4"/>
      <c r="MDH230" s="3"/>
      <c r="MDI230" s="11"/>
      <c r="MDJ230" s="4"/>
      <c r="MDK230" s="4"/>
      <c r="MDL230" s="15"/>
      <c r="MDM230" s="15"/>
      <c r="MDN230" s="3"/>
      <c r="MDO230" s="3"/>
      <c r="MDP230" s="4"/>
      <c r="MDQ230" s="4"/>
      <c r="MDR230" s="3"/>
      <c r="MDS230" s="6"/>
      <c r="MDT230" s="14"/>
      <c r="MDU230" s="101"/>
      <c r="MDV230" s="14"/>
      <c r="MDW230" s="4"/>
      <c r="MDX230" s="4"/>
      <c r="MDY230" s="4"/>
      <c r="MDZ230" s="4"/>
      <c r="MEA230" s="4"/>
      <c r="MEB230" s="4"/>
      <c r="MEC230" s="3"/>
      <c r="MED230" s="11"/>
      <c r="MEE230" s="4"/>
      <c r="MEF230" s="4"/>
      <c r="MEG230" s="15"/>
      <c r="MEH230" s="15"/>
      <c r="MEI230" s="3"/>
      <c r="MEJ230" s="3"/>
      <c r="MEK230" s="4"/>
      <c r="MEL230" s="4"/>
      <c r="MEM230" s="3"/>
      <c r="MEN230" s="6"/>
      <c r="MEO230" s="14"/>
      <c r="MEP230" s="101"/>
      <c r="MEQ230" s="14"/>
      <c r="MER230" s="4"/>
      <c r="MES230" s="4"/>
      <c r="MET230" s="4"/>
      <c r="MEU230" s="4"/>
      <c r="MEV230" s="4"/>
      <c r="MEW230" s="4"/>
      <c r="MEX230" s="3"/>
      <c r="MEY230" s="11"/>
      <c r="MEZ230" s="4"/>
      <c r="MFA230" s="4"/>
      <c r="MFB230" s="15"/>
      <c r="MFC230" s="15"/>
      <c r="MFD230" s="3"/>
      <c r="MFE230" s="3"/>
      <c r="MFF230" s="4"/>
      <c r="MFG230" s="4"/>
      <c r="MFH230" s="3"/>
      <c r="MFI230" s="6"/>
      <c r="MFJ230" s="14"/>
      <c r="MFK230" s="101"/>
      <c r="MFL230" s="14"/>
      <c r="MFM230" s="4"/>
      <c r="MFN230" s="4"/>
      <c r="MFO230" s="4"/>
      <c r="MFP230" s="4"/>
      <c r="MFQ230" s="4"/>
      <c r="MFR230" s="4"/>
      <c r="MFS230" s="3"/>
      <c r="MFT230" s="11"/>
      <c r="MFU230" s="4"/>
      <c r="MFV230" s="4"/>
      <c r="MFW230" s="15"/>
      <c r="MFX230" s="15"/>
      <c r="MFY230" s="3"/>
      <c r="MFZ230" s="3"/>
      <c r="MGA230" s="4"/>
      <c r="MGB230" s="4"/>
      <c r="MGC230" s="3"/>
      <c r="MGD230" s="6"/>
      <c r="MGE230" s="14"/>
      <c r="MGF230" s="101"/>
      <c r="MGG230" s="14"/>
      <c r="MGH230" s="4"/>
      <c r="MGI230" s="4"/>
      <c r="MGJ230" s="4"/>
      <c r="MGK230" s="4"/>
      <c r="MGL230" s="4"/>
      <c r="MGM230" s="4"/>
      <c r="MGN230" s="3"/>
      <c r="MGO230" s="11"/>
      <c r="MGP230" s="4"/>
      <c r="MGQ230" s="4"/>
      <c r="MGR230" s="15"/>
      <c r="MGS230" s="15"/>
      <c r="MGT230" s="3"/>
      <c r="MGU230" s="3"/>
      <c r="MGV230" s="4"/>
      <c r="MGW230" s="4"/>
      <c r="MGX230" s="3"/>
      <c r="MGY230" s="6"/>
      <c r="MGZ230" s="14"/>
      <c r="MHA230" s="101"/>
      <c r="MHB230" s="14"/>
      <c r="MHC230" s="4"/>
      <c r="MHD230" s="4"/>
      <c r="MHE230" s="4"/>
      <c r="MHF230" s="4"/>
      <c r="MHG230" s="4"/>
      <c r="MHH230" s="4"/>
      <c r="MHI230" s="3"/>
      <c r="MHJ230" s="11"/>
      <c r="MHK230" s="4"/>
      <c r="MHL230" s="4"/>
      <c r="MHM230" s="15"/>
      <c r="MHN230" s="15"/>
      <c r="MHO230" s="3"/>
      <c r="MHP230" s="3"/>
      <c r="MHQ230" s="4"/>
      <c r="MHR230" s="4"/>
      <c r="MHS230" s="3"/>
      <c r="MHT230" s="6"/>
      <c r="MHU230" s="14"/>
      <c r="MHV230" s="101"/>
      <c r="MHW230" s="14"/>
      <c r="MHX230" s="4"/>
      <c r="MHY230" s="4"/>
      <c r="MHZ230" s="4"/>
      <c r="MIA230" s="4"/>
      <c r="MIB230" s="4"/>
      <c r="MIC230" s="4"/>
      <c r="MID230" s="3"/>
      <c r="MIE230" s="11"/>
      <c r="MIF230" s="4"/>
      <c r="MIG230" s="4"/>
      <c r="MIH230" s="15"/>
      <c r="MII230" s="15"/>
      <c r="MIJ230" s="3"/>
      <c r="MIK230" s="3"/>
      <c r="MIL230" s="4"/>
      <c r="MIM230" s="4"/>
      <c r="MIN230" s="3"/>
      <c r="MIO230" s="6"/>
      <c r="MIP230" s="14"/>
      <c r="MIQ230" s="101"/>
      <c r="MIR230" s="14"/>
      <c r="MIS230" s="4"/>
      <c r="MIT230" s="4"/>
      <c r="MIU230" s="4"/>
      <c r="MIV230" s="4"/>
      <c r="MIW230" s="4"/>
      <c r="MIX230" s="4"/>
      <c r="MIY230" s="3"/>
      <c r="MIZ230" s="11"/>
      <c r="MJA230" s="4"/>
      <c r="MJB230" s="4"/>
      <c r="MJC230" s="15"/>
      <c r="MJD230" s="15"/>
      <c r="MJE230" s="3"/>
      <c r="MJF230" s="3"/>
      <c r="MJG230" s="4"/>
      <c r="MJH230" s="4"/>
      <c r="MJI230" s="3"/>
      <c r="MJJ230" s="6"/>
      <c r="MJK230" s="14"/>
      <c r="MJL230" s="101"/>
      <c r="MJM230" s="14"/>
      <c r="MJN230" s="4"/>
      <c r="MJO230" s="4"/>
      <c r="MJP230" s="4"/>
      <c r="MJQ230" s="4"/>
      <c r="MJR230" s="4"/>
      <c r="MJS230" s="4"/>
      <c r="MJT230" s="3"/>
      <c r="MJU230" s="11"/>
      <c r="MJV230" s="4"/>
      <c r="MJW230" s="4"/>
      <c r="MJX230" s="15"/>
      <c r="MJY230" s="15"/>
      <c r="MJZ230" s="3"/>
      <c r="MKA230" s="3"/>
      <c r="MKB230" s="4"/>
      <c r="MKC230" s="4"/>
      <c r="MKD230" s="3"/>
      <c r="MKE230" s="6"/>
      <c r="MKF230" s="14"/>
      <c r="MKG230" s="101"/>
      <c r="MKH230" s="14"/>
      <c r="MKI230" s="4"/>
      <c r="MKJ230" s="4"/>
      <c r="MKK230" s="4"/>
      <c r="MKL230" s="4"/>
      <c r="MKM230" s="4"/>
      <c r="MKN230" s="4"/>
      <c r="MKO230" s="3"/>
      <c r="MKP230" s="11"/>
      <c r="MKQ230" s="4"/>
      <c r="MKR230" s="4"/>
      <c r="MKS230" s="15"/>
      <c r="MKT230" s="15"/>
      <c r="MKU230" s="3"/>
      <c r="MKV230" s="3"/>
      <c r="MKW230" s="4"/>
      <c r="MKX230" s="4"/>
      <c r="MKY230" s="3"/>
      <c r="MKZ230" s="6"/>
      <c r="MLA230" s="14"/>
      <c r="MLB230" s="101"/>
      <c r="MLC230" s="14"/>
      <c r="MLD230" s="4"/>
      <c r="MLE230" s="4"/>
      <c r="MLF230" s="4"/>
      <c r="MLG230" s="4"/>
      <c r="MLH230" s="4"/>
      <c r="MLI230" s="4"/>
      <c r="MLJ230" s="3"/>
      <c r="MLK230" s="11"/>
      <c r="MLL230" s="4"/>
      <c r="MLM230" s="4"/>
      <c r="MLN230" s="15"/>
      <c r="MLO230" s="15"/>
      <c r="MLP230" s="3"/>
      <c r="MLQ230" s="3"/>
      <c r="MLR230" s="4"/>
      <c r="MLS230" s="4"/>
      <c r="MLT230" s="3"/>
      <c r="MLU230" s="6"/>
      <c r="MLV230" s="14"/>
      <c r="MLW230" s="101"/>
      <c r="MLX230" s="14"/>
      <c r="MLY230" s="4"/>
      <c r="MLZ230" s="4"/>
      <c r="MMA230" s="4"/>
      <c r="MMB230" s="4"/>
      <c r="MMC230" s="4"/>
      <c r="MMD230" s="4"/>
      <c r="MME230" s="3"/>
      <c r="MMF230" s="11"/>
      <c r="MMG230" s="4"/>
      <c r="MMH230" s="4"/>
      <c r="MMI230" s="15"/>
      <c r="MMJ230" s="15"/>
      <c r="MMK230" s="3"/>
      <c r="MML230" s="3"/>
      <c r="MMM230" s="4"/>
      <c r="MMN230" s="4"/>
      <c r="MMO230" s="3"/>
      <c r="MMP230" s="6"/>
      <c r="MMQ230" s="14"/>
      <c r="MMR230" s="101"/>
      <c r="MMS230" s="14"/>
      <c r="MMT230" s="4"/>
      <c r="MMU230" s="4"/>
      <c r="MMV230" s="4"/>
      <c r="MMW230" s="4"/>
      <c r="MMX230" s="4"/>
      <c r="MMY230" s="4"/>
      <c r="MMZ230" s="3"/>
      <c r="MNA230" s="11"/>
      <c r="MNB230" s="4"/>
      <c r="MNC230" s="4"/>
      <c r="MND230" s="15"/>
      <c r="MNE230" s="15"/>
      <c r="MNF230" s="3"/>
      <c r="MNG230" s="3"/>
      <c r="MNH230" s="4"/>
      <c r="MNI230" s="4"/>
      <c r="MNJ230" s="3"/>
      <c r="MNK230" s="6"/>
      <c r="MNL230" s="14"/>
      <c r="MNM230" s="101"/>
      <c r="MNN230" s="14"/>
      <c r="MNO230" s="4"/>
      <c r="MNP230" s="4"/>
      <c r="MNQ230" s="4"/>
      <c r="MNR230" s="4"/>
      <c r="MNS230" s="4"/>
      <c r="MNT230" s="4"/>
      <c r="MNU230" s="3"/>
      <c r="MNV230" s="11"/>
      <c r="MNW230" s="4"/>
      <c r="MNX230" s="4"/>
      <c r="MNY230" s="15"/>
      <c r="MNZ230" s="15"/>
      <c r="MOA230" s="3"/>
      <c r="MOB230" s="3"/>
      <c r="MOC230" s="4"/>
      <c r="MOD230" s="4"/>
      <c r="MOE230" s="3"/>
      <c r="MOF230" s="6"/>
      <c r="MOG230" s="14"/>
      <c r="MOH230" s="101"/>
      <c r="MOI230" s="14"/>
      <c r="MOJ230" s="4"/>
      <c r="MOK230" s="4"/>
      <c r="MOL230" s="4"/>
      <c r="MOM230" s="4"/>
      <c r="MON230" s="4"/>
      <c r="MOO230" s="4"/>
      <c r="MOP230" s="3"/>
      <c r="MOQ230" s="11"/>
      <c r="MOR230" s="4"/>
      <c r="MOS230" s="4"/>
      <c r="MOT230" s="15"/>
      <c r="MOU230" s="15"/>
      <c r="MOV230" s="3"/>
      <c r="MOW230" s="3"/>
      <c r="MOX230" s="4"/>
      <c r="MOY230" s="4"/>
      <c r="MOZ230" s="3"/>
      <c r="MPA230" s="6"/>
      <c r="MPB230" s="14"/>
      <c r="MPC230" s="101"/>
      <c r="MPD230" s="14"/>
      <c r="MPE230" s="4"/>
      <c r="MPF230" s="4"/>
      <c r="MPG230" s="4"/>
      <c r="MPH230" s="4"/>
      <c r="MPI230" s="4"/>
      <c r="MPJ230" s="4"/>
      <c r="MPK230" s="3"/>
      <c r="MPL230" s="11"/>
      <c r="MPM230" s="4"/>
      <c r="MPN230" s="4"/>
      <c r="MPO230" s="15"/>
      <c r="MPP230" s="15"/>
      <c r="MPQ230" s="3"/>
      <c r="MPR230" s="3"/>
      <c r="MPS230" s="4"/>
      <c r="MPT230" s="4"/>
      <c r="MPU230" s="3"/>
      <c r="MPV230" s="6"/>
      <c r="MPW230" s="14"/>
      <c r="MPX230" s="101"/>
      <c r="MPY230" s="14"/>
      <c r="MPZ230" s="4"/>
      <c r="MQA230" s="4"/>
      <c r="MQB230" s="4"/>
      <c r="MQC230" s="4"/>
      <c r="MQD230" s="4"/>
      <c r="MQE230" s="4"/>
      <c r="MQF230" s="3"/>
      <c r="MQG230" s="11"/>
      <c r="MQH230" s="4"/>
      <c r="MQI230" s="4"/>
      <c r="MQJ230" s="15"/>
      <c r="MQK230" s="15"/>
      <c r="MQL230" s="3"/>
      <c r="MQM230" s="3"/>
      <c r="MQN230" s="4"/>
      <c r="MQO230" s="4"/>
      <c r="MQP230" s="3"/>
      <c r="MQQ230" s="6"/>
      <c r="MQR230" s="14"/>
      <c r="MQS230" s="101"/>
      <c r="MQT230" s="14"/>
      <c r="MQU230" s="4"/>
      <c r="MQV230" s="4"/>
      <c r="MQW230" s="4"/>
      <c r="MQX230" s="4"/>
      <c r="MQY230" s="4"/>
      <c r="MQZ230" s="4"/>
      <c r="MRA230" s="3"/>
      <c r="MRB230" s="11"/>
      <c r="MRC230" s="4"/>
      <c r="MRD230" s="4"/>
      <c r="MRE230" s="15"/>
      <c r="MRF230" s="15"/>
      <c r="MRG230" s="3"/>
      <c r="MRH230" s="3"/>
      <c r="MRI230" s="4"/>
      <c r="MRJ230" s="4"/>
      <c r="MRK230" s="3"/>
      <c r="MRL230" s="6"/>
      <c r="MRM230" s="14"/>
      <c r="MRN230" s="101"/>
      <c r="MRO230" s="14"/>
      <c r="MRP230" s="4"/>
      <c r="MRQ230" s="4"/>
      <c r="MRR230" s="4"/>
      <c r="MRS230" s="4"/>
      <c r="MRT230" s="4"/>
      <c r="MRU230" s="4"/>
      <c r="MRV230" s="3"/>
      <c r="MRW230" s="11"/>
      <c r="MRX230" s="4"/>
      <c r="MRY230" s="4"/>
      <c r="MRZ230" s="15"/>
      <c r="MSA230" s="15"/>
      <c r="MSB230" s="3"/>
      <c r="MSC230" s="3"/>
      <c r="MSD230" s="4"/>
      <c r="MSE230" s="4"/>
      <c r="MSF230" s="3"/>
      <c r="MSG230" s="6"/>
      <c r="MSH230" s="14"/>
      <c r="MSI230" s="101"/>
      <c r="MSJ230" s="14"/>
      <c r="MSK230" s="4"/>
      <c r="MSL230" s="4"/>
      <c r="MSM230" s="4"/>
      <c r="MSN230" s="4"/>
      <c r="MSO230" s="4"/>
      <c r="MSP230" s="4"/>
      <c r="MSQ230" s="3"/>
      <c r="MSR230" s="11"/>
      <c r="MSS230" s="4"/>
      <c r="MST230" s="4"/>
      <c r="MSU230" s="15"/>
      <c r="MSV230" s="15"/>
      <c r="MSW230" s="3"/>
      <c r="MSX230" s="3"/>
      <c r="MSY230" s="4"/>
      <c r="MSZ230" s="4"/>
      <c r="MTA230" s="3"/>
      <c r="MTB230" s="6"/>
      <c r="MTC230" s="14"/>
      <c r="MTD230" s="101"/>
      <c r="MTE230" s="14"/>
      <c r="MTF230" s="4"/>
      <c r="MTG230" s="4"/>
      <c r="MTH230" s="4"/>
      <c r="MTI230" s="4"/>
      <c r="MTJ230" s="4"/>
      <c r="MTK230" s="4"/>
      <c r="MTL230" s="3"/>
      <c r="MTM230" s="11"/>
      <c r="MTN230" s="4"/>
      <c r="MTO230" s="4"/>
      <c r="MTP230" s="15"/>
      <c r="MTQ230" s="15"/>
      <c r="MTR230" s="3"/>
      <c r="MTS230" s="3"/>
      <c r="MTT230" s="4"/>
      <c r="MTU230" s="4"/>
      <c r="MTV230" s="3"/>
      <c r="MTW230" s="6"/>
      <c r="MTX230" s="14"/>
      <c r="MTY230" s="101"/>
      <c r="MTZ230" s="14"/>
      <c r="MUA230" s="4"/>
      <c r="MUB230" s="4"/>
      <c r="MUC230" s="4"/>
      <c r="MUD230" s="4"/>
      <c r="MUE230" s="4"/>
      <c r="MUF230" s="4"/>
      <c r="MUG230" s="3"/>
      <c r="MUH230" s="11"/>
      <c r="MUI230" s="4"/>
      <c r="MUJ230" s="4"/>
      <c r="MUK230" s="15"/>
      <c r="MUL230" s="15"/>
      <c r="MUM230" s="3"/>
      <c r="MUN230" s="3"/>
      <c r="MUO230" s="4"/>
      <c r="MUP230" s="4"/>
      <c r="MUQ230" s="3"/>
      <c r="MUR230" s="6"/>
      <c r="MUS230" s="14"/>
      <c r="MUT230" s="101"/>
      <c r="MUU230" s="14"/>
      <c r="MUV230" s="4"/>
      <c r="MUW230" s="4"/>
      <c r="MUX230" s="4"/>
      <c r="MUY230" s="4"/>
      <c r="MUZ230" s="4"/>
      <c r="MVA230" s="4"/>
      <c r="MVB230" s="3"/>
      <c r="MVC230" s="11"/>
      <c r="MVD230" s="4"/>
      <c r="MVE230" s="4"/>
      <c r="MVF230" s="15"/>
      <c r="MVG230" s="15"/>
      <c r="MVH230" s="3"/>
      <c r="MVI230" s="3"/>
      <c r="MVJ230" s="4"/>
      <c r="MVK230" s="4"/>
      <c r="MVL230" s="3"/>
      <c r="MVM230" s="6"/>
      <c r="MVN230" s="14"/>
      <c r="MVO230" s="101"/>
      <c r="MVP230" s="14"/>
      <c r="MVQ230" s="4"/>
      <c r="MVR230" s="4"/>
      <c r="MVS230" s="4"/>
      <c r="MVT230" s="4"/>
      <c r="MVU230" s="4"/>
      <c r="MVV230" s="4"/>
      <c r="MVW230" s="3"/>
      <c r="MVX230" s="11"/>
      <c r="MVY230" s="4"/>
      <c r="MVZ230" s="4"/>
      <c r="MWA230" s="15"/>
      <c r="MWB230" s="15"/>
      <c r="MWC230" s="3"/>
      <c r="MWD230" s="3"/>
      <c r="MWE230" s="4"/>
      <c r="MWF230" s="4"/>
      <c r="MWG230" s="3"/>
      <c r="MWH230" s="6"/>
      <c r="MWI230" s="14"/>
      <c r="MWJ230" s="101"/>
      <c r="MWK230" s="14"/>
      <c r="MWL230" s="4"/>
      <c r="MWM230" s="4"/>
      <c r="MWN230" s="4"/>
      <c r="MWO230" s="4"/>
      <c r="MWP230" s="4"/>
      <c r="MWQ230" s="4"/>
      <c r="MWR230" s="3"/>
      <c r="MWS230" s="11"/>
      <c r="MWT230" s="4"/>
      <c r="MWU230" s="4"/>
      <c r="MWV230" s="15"/>
      <c r="MWW230" s="15"/>
      <c r="MWX230" s="3"/>
      <c r="MWY230" s="3"/>
      <c r="MWZ230" s="4"/>
      <c r="MXA230" s="4"/>
      <c r="MXB230" s="3"/>
      <c r="MXC230" s="6"/>
      <c r="MXD230" s="14"/>
      <c r="MXE230" s="101"/>
      <c r="MXF230" s="14"/>
      <c r="MXG230" s="4"/>
      <c r="MXH230" s="4"/>
      <c r="MXI230" s="4"/>
      <c r="MXJ230" s="4"/>
      <c r="MXK230" s="4"/>
      <c r="MXL230" s="4"/>
      <c r="MXM230" s="3"/>
      <c r="MXN230" s="11"/>
      <c r="MXO230" s="4"/>
      <c r="MXP230" s="4"/>
      <c r="MXQ230" s="15"/>
      <c r="MXR230" s="15"/>
      <c r="MXS230" s="3"/>
      <c r="MXT230" s="3"/>
      <c r="MXU230" s="4"/>
      <c r="MXV230" s="4"/>
      <c r="MXW230" s="3"/>
      <c r="MXX230" s="6"/>
      <c r="MXY230" s="14"/>
      <c r="MXZ230" s="101"/>
      <c r="MYA230" s="14"/>
      <c r="MYB230" s="4"/>
      <c r="MYC230" s="4"/>
      <c r="MYD230" s="4"/>
      <c r="MYE230" s="4"/>
      <c r="MYF230" s="4"/>
      <c r="MYG230" s="4"/>
      <c r="MYH230" s="3"/>
      <c r="MYI230" s="11"/>
      <c r="MYJ230" s="4"/>
      <c r="MYK230" s="4"/>
      <c r="MYL230" s="15"/>
      <c r="MYM230" s="15"/>
      <c r="MYN230" s="3"/>
      <c r="MYO230" s="3"/>
      <c r="MYP230" s="4"/>
      <c r="MYQ230" s="4"/>
      <c r="MYR230" s="3"/>
      <c r="MYS230" s="6"/>
      <c r="MYT230" s="14"/>
      <c r="MYU230" s="101"/>
      <c r="MYV230" s="14"/>
      <c r="MYW230" s="4"/>
      <c r="MYX230" s="4"/>
      <c r="MYY230" s="4"/>
      <c r="MYZ230" s="4"/>
      <c r="MZA230" s="4"/>
      <c r="MZB230" s="4"/>
      <c r="MZC230" s="3"/>
      <c r="MZD230" s="11"/>
      <c r="MZE230" s="4"/>
      <c r="MZF230" s="4"/>
      <c r="MZG230" s="15"/>
      <c r="MZH230" s="15"/>
      <c r="MZI230" s="3"/>
      <c r="MZJ230" s="3"/>
      <c r="MZK230" s="4"/>
      <c r="MZL230" s="4"/>
      <c r="MZM230" s="3"/>
      <c r="MZN230" s="6"/>
      <c r="MZO230" s="14"/>
      <c r="MZP230" s="101"/>
      <c r="MZQ230" s="14"/>
      <c r="MZR230" s="4"/>
      <c r="MZS230" s="4"/>
      <c r="MZT230" s="4"/>
      <c r="MZU230" s="4"/>
      <c r="MZV230" s="4"/>
      <c r="MZW230" s="4"/>
      <c r="MZX230" s="3"/>
      <c r="MZY230" s="11"/>
      <c r="MZZ230" s="4"/>
      <c r="NAA230" s="4"/>
      <c r="NAB230" s="15"/>
      <c r="NAC230" s="15"/>
      <c r="NAD230" s="3"/>
      <c r="NAE230" s="3"/>
      <c r="NAF230" s="4"/>
      <c r="NAG230" s="4"/>
      <c r="NAH230" s="3"/>
      <c r="NAI230" s="6"/>
      <c r="NAJ230" s="14"/>
      <c r="NAK230" s="101"/>
      <c r="NAL230" s="14"/>
      <c r="NAM230" s="4"/>
      <c r="NAN230" s="4"/>
      <c r="NAO230" s="4"/>
      <c r="NAP230" s="4"/>
      <c r="NAQ230" s="4"/>
      <c r="NAR230" s="4"/>
      <c r="NAS230" s="3"/>
      <c r="NAT230" s="11"/>
      <c r="NAU230" s="4"/>
      <c r="NAV230" s="4"/>
      <c r="NAW230" s="15"/>
      <c r="NAX230" s="15"/>
      <c r="NAY230" s="3"/>
      <c r="NAZ230" s="3"/>
      <c r="NBA230" s="4"/>
      <c r="NBB230" s="4"/>
      <c r="NBC230" s="3"/>
      <c r="NBD230" s="6"/>
      <c r="NBE230" s="14"/>
      <c r="NBF230" s="101"/>
      <c r="NBG230" s="14"/>
      <c r="NBH230" s="4"/>
      <c r="NBI230" s="4"/>
      <c r="NBJ230" s="4"/>
      <c r="NBK230" s="4"/>
      <c r="NBL230" s="4"/>
      <c r="NBM230" s="4"/>
      <c r="NBN230" s="3"/>
      <c r="NBO230" s="11"/>
      <c r="NBP230" s="4"/>
      <c r="NBQ230" s="4"/>
      <c r="NBR230" s="15"/>
      <c r="NBS230" s="15"/>
      <c r="NBT230" s="3"/>
      <c r="NBU230" s="3"/>
      <c r="NBV230" s="4"/>
      <c r="NBW230" s="4"/>
      <c r="NBX230" s="3"/>
      <c r="NBY230" s="6"/>
      <c r="NBZ230" s="14"/>
      <c r="NCA230" s="101"/>
      <c r="NCB230" s="14"/>
      <c r="NCC230" s="4"/>
      <c r="NCD230" s="4"/>
      <c r="NCE230" s="4"/>
      <c r="NCF230" s="4"/>
      <c r="NCG230" s="4"/>
      <c r="NCH230" s="4"/>
      <c r="NCI230" s="3"/>
      <c r="NCJ230" s="11"/>
      <c r="NCK230" s="4"/>
      <c r="NCL230" s="4"/>
      <c r="NCM230" s="15"/>
      <c r="NCN230" s="15"/>
      <c r="NCO230" s="3"/>
      <c r="NCP230" s="3"/>
      <c r="NCQ230" s="4"/>
      <c r="NCR230" s="4"/>
      <c r="NCS230" s="3"/>
      <c r="NCT230" s="6"/>
      <c r="NCU230" s="14"/>
      <c r="NCV230" s="101"/>
      <c r="NCW230" s="14"/>
      <c r="NCX230" s="4"/>
      <c r="NCY230" s="4"/>
      <c r="NCZ230" s="4"/>
      <c r="NDA230" s="4"/>
      <c r="NDB230" s="4"/>
      <c r="NDC230" s="4"/>
      <c r="NDD230" s="3"/>
      <c r="NDE230" s="11"/>
      <c r="NDF230" s="4"/>
      <c r="NDG230" s="4"/>
      <c r="NDH230" s="15"/>
      <c r="NDI230" s="15"/>
      <c r="NDJ230" s="3"/>
      <c r="NDK230" s="3"/>
      <c r="NDL230" s="4"/>
      <c r="NDM230" s="4"/>
      <c r="NDN230" s="3"/>
      <c r="NDO230" s="6"/>
      <c r="NDP230" s="14"/>
      <c r="NDQ230" s="101"/>
      <c r="NDR230" s="14"/>
      <c r="NDS230" s="4"/>
      <c r="NDT230" s="4"/>
      <c r="NDU230" s="4"/>
      <c r="NDV230" s="4"/>
      <c r="NDW230" s="4"/>
      <c r="NDX230" s="4"/>
      <c r="NDY230" s="3"/>
      <c r="NDZ230" s="11"/>
      <c r="NEA230" s="4"/>
      <c r="NEB230" s="4"/>
      <c r="NEC230" s="15"/>
      <c r="NED230" s="15"/>
      <c r="NEE230" s="3"/>
      <c r="NEF230" s="3"/>
      <c r="NEG230" s="4"/>
      <c r="NEH230" s="4"/>
      <c r="NEI230" s="3"/>
      <c r="NEJ230" s="6"/>
      <c r="NEK230" s="14"/>
      <c r="NEL230" s="101"/>
      <c r="NEM230" s="14"/>
      <c r="NEN230" s="4"/>
      <c r="NEO230" s="4"/>
      <c r="NEP230" s="4"/>
      <c r="NEQ230" s="4"/>
      <c r="NER230" s="4"/>
      <c r="NES230" s="4"/>
      <c r="NET230" s="3"/>
      <c r="NEU230" s="11"/>
      <c r="NEV230" s="4"/>
      <c r="NEW230" s="4"/>
      <c r="NEX230" s="15"/>
      <c r="NEY230" s="15"/>
      <c r="NEZ230" s="3"/>
      <c r="NFA230" s="3"/>
      <c r="NFB230" s="4"/>
      <c r="NFC230" s="4"/>
      <c r="NFD230" s="3"/>
      <c r="NFE230" s="6"/>
      <c r="NFF230" s="14"/>
      <c r="NFG230" s="101"/>
      <c r="NFH230" s="14"/>
      <c r="NFI230" s="4"/>
      <c r="NFJ230" s="4"/>
      <c r="NFK230" s="4"/>
      <c r="NFL230" s="4"/>
      <c r="NFM230" s="4"/>
      <c r="NFN230" s="4"/>
      <c r="NFO230" s="3"/>
      <c r="NFP230" s="11"/>
      <c r="NFQ230" s="4"/>
      <c r="NFR230" s="4"/>
      <c r="NFS230" s="15"/>
      <c r="NFT230" s="15"/>
      <c r="NFU230" s="3"/>
      <c r="NFV230" s="3"/>
      <c r="NFW230" s="4"/>
      <c r="NFX230" s="4"/>
      <c r="NFY230" s="3"/>
      <c r="NFZ230" s="6"/>
      <c r="NGA230" s="14"/>
      <c r="NGB230" s="101"/>
      <c r="NGC230" s="14"/>
      <c r="NGD230" s="4"/>
      <c r="NGE230" s="4"/>
      <c r="NGF230" s="4"/>
      <c r="NGG230" s="4"/>
      <c r="NGH230" s="4"/>
      <c r="NGI230" s="4"/>
      <c r="NGJ230" s="3"/>
      <c r="NGK230" s="11"/>
      <c r="NGL230" s="4"/>
      <c r="NGM230" s="4"/>
      <c r="NGN230" s="15"/>
      <c r="NGO230" s="15"/>
      <c r="NGP230" s="3"/>
      <c r="NGQ230" s="3"/>
      <c r="NGR230" s="4"/>
      <c r="NGS230" s="4"/>
      <c r="NGT230" s="3"/>
      <c r="NGU230" s="6"/>
      <c r="NGV230" s="14"/>
      <c r="NGW230" s="101"/>
      <c r="NGX230" s="14"/>
      <c r="NGY230" s="4"/>
      <c r="NGZ230" s="4"/>
      <c r="NHA230" s="4"/>
      <c r="NHB230" s="4"/>
      <c r="NHC230" s="4"/>
      <c r="NHD230" s="4"/>
      <c r="NHE230" s="3"/>
      <c r="NHF230" s="11"/>
      <c r="NHG230" s="4"/>
      <c r="NHH230" s="4"/>
      <c r="NHI230" s="15"/>
      <c r="NHJ230" s="15"/>
      <c r="NHK230" s="3"/>
      <c r="NHL230" s="3"/>
      <c r="NHM230" s="4"/>
      <c r="NHN230" s="4"/>
      <c r="NHO230" s="3"/>
      <c r="NHP230" s="6"/>
      <c r="NHQ230" s="14"/>
      <c r="NHR230" s="101"/>
      <c r="NHS230" s="14"/>
      <c r="NHT230" s="4"/>
      <c r="NHU230" s="4"/>
      <c r="NHV230" s="4"/>
      <c r="NHW230" s="4"/>
      <c r="NHX230" s="4"/>
      <c r="NHY230" s="4"/>
      <c r="NHZ230" s="3"/>
      <c r="NIA230" s="11"/>
      <c r="NIB230" s="4"/>
      <c r="NIC230" s="4"/>
      <c r="NID230" s="15"/>
      <c r="NIE230" s="15"/>
      <c r="NIF230" s="3"/>
      <c r="NIG230" s="3"/>
      <c r="NIH230" s="4"/>
      <c r="NII230" s="4"/>
      <c r="NIJ230" s="3"/>
      <c r="NIK230" s="6"/>
      <c r="NIL230" s="14"/>
      <c r="NIM230" s="101"/>
      <c r="NIN230" s="14"/>
      <c r="NIO230" s="4"/>
      <c r="NIP230" s="4"/>
      <c r="NIQ230" s="4"/>
      <c r="NIR230" s="4"/>
      <c r="NIS230" s="4"/>
      <c r="NIT230" s="4"/>
      <c r="NIU230" s="3"/>
      <c r="NIV230" s="11"/>
      <c r="NIW230" s="4"/>
      <c r="NIX230" s="4"/>
      <c r="NIY230" s="15"/>
      <c r="NIZ230" s="15"/>
      <c r="NJA230" s="3"/>
      <c r="NJB230" s="3"/>
      <c r="NJC230" s="4"/>
      <c r="NJD230" s="4"/>
      <c r="NJE230" s="3"/>
      <c r="NJF230" s="6"/>
      <c r="NJG230" s="14"/>
      <c r="NJH230" s="101"/>
      <c r="NJI230" s="14"/>
      <c r="NJJ230" s="4"/>
      <c r="NJK230" s="4"/>
      <c r="NJL230" s="4"/>
      <c r="NJM230" s="4"/>
      <c r="NJN230" s="4"/>
      <c r="NJO230" s="4"/>
      <c r="NJP230" s="3"/>
      <c r="NJQ230" s="11"/>
      <c r="NJR230" s="4"/>
      <c r="NJS230" s="4"/>
      <c r="NJT230" s="15"/>
      <c r="NJU230" s="15"/>
      <c r="NJV230" s="3"/>
      <c r="NJW230" s="3"/>
      <c r="NJX230" s="4"/>
      <c r="NJY230" s="4"/>
      <c r="NJZ230" s="3"/>
      <c r="NKA230" s="6"/>
      <c r="NKB230" s="14"/>
      <c r="NKC230" s="101"/>
      <c r="NKD230" s="14"/>
      <c r="NKE230" s="4"/>
      <c r="NKF230" s="4"/>
      <c r="NKG230" s="4"/>
      <c r="NKH230" s="4"/>
      <c r="NKI230" s="4"/>
      <c r="NKJ230" s="4"/>
      <c r="NKK230" s="3"/>
      <c r="NKL230" s="11"/>
      <c r="NKM230" s="4"/>
      <c r="NKN230" s="4"/>
      <c r="NKO230" s="15"/>
      <c r="NKP230" s="15"/>
      <c r="NKQ230" s="3"/>
      <c r="NKR230" s="3"/>
      <c r="NKS230" s="4"/>
      <c r="NKT230" s="4"/>
      <c r="NKU230" s="3"/>
      <c r="NKV230" s="6"/>
      <c r="NKW230" s="14"/>
      <c r="NKX230" s="101"/>
      <c r="NKY230" s="14"/>
      <c r="NKZ230" s="4"/>
      <c r="NLA230" s="4"/>
      <c r="NLB230" s="4"/>
      <c r="NLC230" s="4"/>
      <c r="NLD230" s="4"/>
      <c r="NLE230" s="4"/>
      <c r="NLF230" s="3"/>
      <c r="NLG230" s="11"/>
      <c r="NLH230" s="4"/>
      <c r="NLI230" s="4"/>
      <c r="NLJ230" s="15"/>
      <c r="NLK230" s="15"/>
      <c r="NLL230" s="3"/>
      <c r="NLM230" s="3"/>
      <c r="NLN230" s="4"/>
      <c r="NLO230" s="4"/>
      <c r="NLP230" s="3"/>
      <c r="NLQ230" s="6"/>
      <c r="NLR230" s="14"/>
      <c r="NLS230" s="101"/>
      <c r="NLT230" s="14"/>
      <c r="NLU230" s="4"/>
      <c r="NLV230" s="4"/>
      <c r="NLW230" s="4"/>
      <c r="NLX230" s="4"/>
      <c r="NLY230" s="4"/>
      <c r="NLZ230" s="4"/>
      <c r="NMA230" s="3"/>
      <c r="NMB230" s="11"/>
      <c r="NMC230" s="4"/>
      <c r="NMD230" s="4"/>
      <c r="NME230" s="15"/>
      <c r="NMF230" s="15"/>
      <c r="NMG230" s="3"/>
      <c r="NMH230" s="3"/>
      <c r="NMI230" s="4"/>
      <c r="NMJ230" s="4"/>
      <c r="NMK230" s="3"/>
      <c r="NML230" s="6"/>
      <c r="NMM230" s="14"/>
      <c r="NMN230" s="101"/>
      <c r="NMO230" s="14"/>
      <c r="NMP230" s="4"/>
      <c r="NMQ230" s="4"/>
      <c r="NMR230" s="4"/>
      <c r="NMS230" s="4"/>
      <c r="NMT230" s="4"/>
      <c r="NMU230" s="4"/>
      <c r="NMV230" s="3"/>
      <c r="NMW230" s="11"/>
      <c r="NMX230" s="4"/>
      <c r="NMY230" s="4"/>
      <c r="NMZ230" s="15"/>
      <c r="NNA230" s="15"/>
      <c r="NNB230" s="3"/>
      <c r="NNC230" s="3"/>
      <c r="NND230" s="4"/>
      <c r="NNE230" s="4"/>
      <c r="NNF230" s="3"/>
      <c r="NNG230" s="6"/>
      <c r="NNH230" s="14"/>
      <c r="NNI230" s="101"/>
      <c r="NNJ230" s="14"/>
      <c r="NNK230" s="4"/>
      <c r="NNL230" s="4"/>
      <c r="NNM230" s="4"/>
      <c r="NNN230" s="4"/>
      <c r="NNO230" s="4"/>
      <c r="NNP230" s="4"/>
      <c r="NNQ230" s="3"/>
      <c r="NNR230" s="11"/>
      <c r="NNS230" s="4"/>
      <c r="NNT230" s="4"/>
      <c r="NNU230" s="15"/>
      <c r="NNV230" s="15"/>
      <c r="NNW230" s="3"/>
      <c r="NNX230" s="3"/>
      <c r="NNY230" s="4"/>
      <c r="NNZ230" s="4"/>
      <c r="NOA230" s="3"/>
      <c r="NOB230" s="6"/>
      <c r="NOC230" s="14"/>
      <c r="NOD230" s="101"/>
      <c r="NOE230" s="14"/>
      <c r="NOF230" s="4"/>
      <c r="NOG230" s="4"/>
      <c r="NOH230" s="4"/>
      <c r="NOI230" s="4"/>
      <c r="NOJ230" s="4"/>
      <c r="NOK230" s="4"/>
      <c r="NOL230" s="3"/>
      <c r="NOM230" s="11"/>
      <c r="NON230" s="4"/>
      <c r="NOO230" s="4"/>
      <c r="NOP230" s="15"/>
      <c r="NOQ230" s="15"/>
      <c r="NOR230" s="3"/>
      <c r="NOS230" s="3"/>
      <c r="NOT230" s="4"/>
      <c r="NOU230" s="4"/>
      <c r="NOV230" s="3"/>
      <c r="NOW230" s="6"/>
      <c r="NOX230" s="14"/>
      <c r="NOY230" s="101"/>
      <c r="NOZ230" s="14"/>
      <c r="NPA230" s="4"/>
      <c r="NPB230" s="4"/>
      <c r="NPC230" s="4"/>
      <c r="NPD230" s="4"/>
      <c r="NPE230" s="4"/>
      <c r="NPF230" s="4"/>
      <c r="NPG230" s="3"/>
      <c r="NPH230" s="11"/>
      <c r="NPI230" s="4"/>
      <c r="NPJ230" s="4"/>
      <c r="NPK230" s="15"/>
      <c r="NPL230" s="15"/>
      <c r="NPM230" s="3"/>
      <c r="NPN230" s="3"/>
      <c r="NPO230" s="4"/>
      <c r="NPP230" s="4"/>
      <c r="NPQ230" s="3"/>
      <c r="NPR230" s="6"/>
      <c r="NPS230" s="14"/>
      <c r="NPT230" s="101"/>
      <c r="NPU230" s="14"/>
      <c r="NPV230" s="4"/>
      <c r="NPW230" s="4"/>
      <c r="NPX230" s="4"/>
      <c r="NPY230" s="4"/>
      <c r="NPZ230" s="4"/>
      <c r="NQA230" s="4"/>
      <c r="NQB230" s="3"/>
      <c r="NQC230" s="11"/>
      <c r="NQD230" s="4"/>
      <c r="NQE230" s="4"/>
      <c r="NQF230" s="15"/>
      <c r="NQG230" s="15"/>
      <c r="NQH230" s="3"/>
      <c r="NQI230" s="3"/>
      <c r="NQJ230" s="4"/>
      <c r="NQK230" s="4"/>
      <c r="NQL230" s="3"/>
      <c r="NQM230" s="6"/>
      <c r="NQN230" s="14"/>
      <c r="NQO230" s="101"/>
      <c r="NQP230" s="14"/>
      <c r="NQQ230" s="4"/>
      <c r="NQR230" s="4"/>
      <c r="NQS230" s="4"/>
      <c r="NQT230" s="4"/>
      <c r="NQU230" s="4"/>
      <c r="NQV230" s="4"/>
      <c r="NQW230" s="3"/>
      <c r="NQX230" s="11"/>
      <c r="NQY230" s="4"/>
      <c r="NQZ230" s="4"/>
      <c r="NRA230" s="15"/>
      <c r="NRB230" s="15"/>
      <c r="NRC230" s="3"/>
      <c r="NRD230" s="3"/>
      <c r="NRE230" s="4"/>
      <c r="NRF230" s="4"/>
      <c r="NRG230" s="3"/>
      <c r="NRH230" s="6"/>
      <c r="NRI230" s="14"/>
      <c r="NRJ230" s="101"/>
      <c r="NRK230" s="14"/>
      <c r="NRL230" s="4"/>
      <c r="NRM230" s="4"/>
      <c r="NRN230" s="4"/>
      <c r="NRO230" s="4"/>
      <c r="NRP230" s="4"/>
      <c r="NRQ230" s="4"/>
      <c r="NRR230" s="3"/>
      <c r="NRS230" s="11"/>
      <c r="NRT230" s="4"/>
      <c r="NRU230" s="4"/>
      <c r="NRV230" s="15"/>
      <c r="NRW230" s="15"/>
      <c r="NRX230" s="3"/>
      <c r="NRY230" s="3"/>
      <c r="NRZ230" s="4"/>
      <c r="NSA230" s="4"/>
      <c r="NSB230" s="3"/>
      <c r="NSC230" s="6"/>
      <c r="NSD230" s="14"/>
      <c r="NSE230" s="101"/>
      <c r="NSF230" s="14"/>
      <c r="NSG230" s="4"/>
      <c r="NSH230" s="4"/>
      <c r="NSI230" s="4"/>
      <c r="NSJ230" s="4"/>
      <c r="NSK230" s="4"/>
      <c r="NSL230" s="4"/>
      <c r="NSM230" s="3"/>
      <c r="NSN230" s="11"/>
      <c r="NSO230" s="4"/>
      <c r="NSP230" s="4"/>
      <c r="NSQ230" s="15"/>
      <c r="NSR230" s="15"/>
      <c r="NSS230" s="3"/>
      <c r="NST230" s="3"/>
      <c r="NSU230" s="4"/>
      <c r="NSV230" s="4"/>
      <c r="NSW230" s="3"/>
      <c r="NSX230" s="6"/>
      <c r="NSY230" s="14"/>
      <c r="NSZ230" s="101"/>
      <c r="NTA230" s="14"/>
      <c r="NTB230" s="4"/>
      <c r="NTC230" s="4"/>
      <c r="NTD230" s="4"/>
      <c r="NTE230" s="4"/>
      <c r="NTF230" s="4"/>
      <c r="NTG230" s="4"/>
      <c r="NTH230" s="3"/>
      <c r="NTI230" s="11"/>
      <c r="NTJ230" s="4"/>
      <c r="NTK230" s="4"/>
      <c r="NTL230" s="15"/>
      <c r="NTM230" s="15"/>
      <c r="NTN230" s="3"/>
      <c r="NTO230" s="3"/>
      <c r="NTP230" s="4"/>
      <c r="NTQ230" s="4"/>
      <c r="NTR230" s="3"/>
      <c r="NTS230" s="6"/>
      <c r="NTT230" s="14"/>
      <c r="NTU230" s="101"/>
      <c r="NTV230" s="14"/>
      <c r="NTW230" s="4"/>
      <c r="NTX230" s="4"/>
      <c r="NTY230" s="4"/>
      <c r="NTZ230" s="4"/>
      <c r="NUA230" s="4"/>
      <c r="NUB230" s="4"/>
      <c r="NUC230" s="3"/>
      <c r="NUD230" s="11"/>
      <c r="NUE230" s="4"/>
      <c r="NUF230" s="4"/>
      <c r="NUG230" s="15"/>
      <c r="NUH230" s="15"/>
      <c r="NUI230" s="3"/>
      <c r="NUJ230" s="3"/>
      <c r="NUK230" s="4"/>
      <c r="NUL230" s="4"/>
      <c r="NUM230" s="3"/>
      <c r="NUN230" s="6"/>
      <c r="NUO230" s="14"/>
      <c r="NUP230" s="101"/>
      <c r="NUQ230" s="14"/>
      <c r="NUR230" s="4"/>
      <c r="NUS230" s="4"/>
      <c r="NUT230" s="4"/>
      <c r="NUU230" s="4"/>
      <c r="NUV230" s="4"/>
      <c r="NUW230" s="4"/>
      <c r="NUX230" s="3"/>
      <c r="NUY230" s="11"/>
      <c r="NUZ230" s="4"/>
      <c r="NVA230" s="4"/>
      <c r="NVB230" s="15"/>
      <c r="NVC230" s="15"/>
      <c r="NVD230" s="3"/>
      <c r="NVE230" s="3"/>
      <c r="NVF230" s="4"/>
      <c r="NVG230" s="4"/>
      <c r="NVH230" s="3"/>
      <c r="NVI230" s="6"/>
      <c r="NVJ230" s="14"/>
      <c r="NVK230" s="101"/>
      <c r="NVL230" s="14"/>
      <c r="NVM230" s="4"/>
      <c r="NVN230" s="4"/>
      <c r="NVO230" s="4"/>
      <c r="NVP230" s="4"/>
      <c r="NVQ230" s="4"/>
      <c r="NVR230" s="4"/>
      <c r="NVS230" s="3"/>
      <c r="NVT230" s="11"/>
      <c r="NVU230" s="4"/>
      <c r="NVV230" s="4"/>
      <c r="NVW230" s="15"/>
      <c r="NVX230" s="15"/>
      <c r="NVY230" s="3"/>
      <c r="NVZ230" s="3"/>
      <c r="NWA230" s="4"/>
      <c r="NWB230" s="4"/>
      <c r="NWC230" s="3"/>
      <c r="NWD230" s="6"/>
      <c r="NWE230" s="14"/>
      <c r="NWF230" s="101"/>
      <c r="NWG230" s="14"/>
      <c r="NWH230" s="4"/>
      <c r="NWI230" s="4"/>
      <c r="NWJ230" s="4"/>
      <c r="NWK230" s="4"/>
      <c r="NWL230" s="4"/>
      <c r="NWM230" s="4"/>
      <c r="NWN230" s="3"/>
      <c r="NWO230" s="11"/>
      <c r="NWP230" s="4"/>
      <c r="NWQ230" s="4"/>
      <c r="NWR230" s="15"/>
      <c r="NWS230" s="15"/>
      <c r="NWT230" s="3"/>
      <c r="NWU230" s="3"/>
      <c r="NWV230" s="4"/>
      <c r="NWW230" s="4"/>
      <c r="NWX230" s="3"/>
      <c r="NWY230" s="6"/>
      <c r="NWZ230" s="14"/>
      <c r="NXA230" s="101"/>
      <c r="NXB230" s="14"/>
      <c r="NXC230" s="4"/>
      <c r="NXD230" s="4"/>
      <c r="NXE230" s="4"/>
      <c r="NXF230" s="4"/>
      <c r="NXG230" s="4"/>
      <c r="NXH230" s="4"/>
      <c r="NXI230" s="3"/>
      <c r="NXJ230" s="11"/>
      <c r="NXK230" s="4"/>
      <c r="NXL230" s="4"/>
      <c r="NXM230" s="15"/>
      <c r="NXN230" s="15"/>
      <c r="NXO230" s="3"/>
      <c r="NXP230" s="3"/>
      <c r="NXQ230" s="4"/>
      <c r="NXR230" s="4"/>
      <c r="NXS230" s="3"/>
      <c r="NXT230" s="6"/>
      <c r="NXU230" s="14"/>
      <c r="NXV230" s="101"/>
      <c r="NXW230" s="14"/>
      <c r="NXX230" s="4"/>
      <c r="NXY230" s="4"/>
      <c r="NXZ230" s="4"/>
      <c r="NYA230" s="4"/>
      <c r="NYB230" s="4"/>
      <c r="NYC230" s="4"/>
      <c r="NYD230" s="3"/>
      <c r="NYE230" s="11"/>
      <c r="NYF230" s="4"/>
      <c r="NYG230" s="4"/>
      <c r="NYH230" s="15"/>
      <c r="NYI230" s="15"/>
      <c r="NYJ230" s="3"/>
      <c r="NYK230" s="3"/>
      <c r="NYL230" s="4"/>
      <c r="NYM230" s="4"/>
      <c r="NYN230" s="3"/>
      <c r="NYO230" s="6"/>
      <c r="NYP230" s="14"/>
      <c r="NYQ230" s="101"/>
      <c r="NYR230" s="14"/>
      <c r="NYS230" s="4"/>
      <c r="NYT230" s="4"/>
      <c r="NYU230" s="4"/>
      <c r="NYV230" s="4"/>
      <c r="NYW230" s="4"/>
      <c r="NYX230" s="4"/>
      <c r="NYY230" s="3"/>
      <c r="NYZ230" s="11"/>
      <c r="NZA230" s="4"/>
      <c r="NZB230" s="4"/>
      <c r="NZC230" s="15"/>
      <c r="NZD230" s="15"/>
      <c r="NZE230" s="3"/>
      <c r="NZF230" s="3"/>
      <c r="NZG230" s="4"/>
      <c r="NZH230" s="4"/>
      <c r="NZI230" s="3"/>
      <c r="NZJ230" s="6"/>
      <c r="NZK230" s="14"/>
      <c r="NZL230" s="101"/>
      <c r="NZM230" s="14"/>
      <c r="NZN230" s="4"/>
      <c r="NZO230" s="4"/>
      <c r="NZP230" s="4"/>
      <c r="NZQ230" s="4"/>
      <c r="NZR230" s="4"/>
      <c r="NZS230" s="4"/>
      <c r="NZT230" s="3"/>
      <c r="NZU230" s="11"/>
      <c r="NZV230" s="4"/>
      <c r="NZW230" s="4"/>
      <c r="NZX230" s="15"/>
      <c r="NZY230" s="15"/>
      <c r="NZZ230" s="3"/>
      <c r="OAA230" s="3"/>
      <c r="OAB230" s="4"/>
      <c r="OAC230" s="4"/>
      <c r="OAD230" s="3"/>
      <c r="OAE230" s="6"/>
      <c r="OAF230" s="14"/>
      <c r="OAG230" s="101"/>
      <c r="OAH230" s="14"/>
      <c r="OAI230" s="4"/>
      <c r="OAJ230" s="4"/>
      <c r="OAK230" s="4"/>
      <c r="OAL230" s="4"/>
      <c r="OAM230" s="4"/>
      <c r="OAN230" s="4"/>
      <c r="OAO230" s="3"/>
      <c r="OAP230" s="11"/>
      <c r="OAQ230" s="4"/>
      <c r="OAR230" s="4"/>
      <c r="OAS230" s="15"/>
      <c r="OAT230" s="15"/>
      <c r="OAU230" s="3"/>
      <c r="OAV230" s="3"/>
      <c r="OAW230" s="4"/>
      <c r="OAX230" s="4"/>
      <c r="OAY230" s="3"/>
      <c r="OAZ230" s="6"/>
      <c r="OBA230" s="14"/>
      <c r="OBB230" s="101"/>
      <c r="OBC230" s="14"/>
      <c r="OBD230" s="4"/>
      <c r="OBE230" s="4"/>
      <c r="OBF230" s="4"/>
      <c r="OBG230" s="4"/>
      <c r="OBH230" s="4"/>
      <c r="OBI230" s="4"/>
      <c r="OBJ230" s="3"/>
      <c r="OBK230" s="11"/>
      <c r="OBL230" s="4"/>
      <c r="OBM230" s="4"/>
      <c r="OBN230" s="15"/>
      <c r="OBO230" s="15"/>
      <c r="OBP230" s="3"/>
      <c r="OBQ230" s="3"/>
      <c r="OBR230" s="4"/>
      <c r="OBS230" s="4"/>
      <c r="OBT230" s="3"/>
      <c r="OBU230" s="6"/>
      <c r="OBV230" s="14"/>
      <c r="OBW230" s="101"/>
      <c r="OBX230" s="14"/>
      <c r="OBY230" s="4"/>
      <c r="OBZ230" s="4"/>
      <c r="OCA230" s="4"/>
      <c r="OCB230" s="4"/>
      <c r="OCC230" s="4"/>
      <c r="OCD230" s="4"/>
      <c r="OCE230" s="3"/>
      <c r="OCF230" s="11"/>
      <c r="OCG230" s="4"/>
      <c r="OCH230" s="4"/>
      <c r="OCI230" s="15"/>
      <c r="OCJ230" s="15"/>
      <c r="OCK230" s="3"/>
      <c r="OCL230" s="3"/>
      <c r="OCM230" s="4"/>
      <c r="OCN230" s="4"/>
      <c r="OCO230" s="3"/>
      <c r="OCP230" s="6"/>
      <c r="OCQ230" s="14"/>
      <c r="OCR230" s="101"/>
      <c r="OCS230" s="14"/>
      <c r="OCT230" s="4"/>
      <c r="OCU230" s="4"/>
      <c r="OCV230" s="4"/>
      <c r="OCW230" s="4"/>
      <c r="OCX230" s="4"/>
      <c r="OCY230" s="4"/>
      <c r="OCZ230" s="3"/>
      <c r="ODA230" s="11"/>
      <c r="ODB230" s="4"/>
      <c r="ODC230" s="4"/>
      <c r="ODD230" s="15"/>
      <c r="ODE230" s="15"/>
      <c r="ODF230" s="3"/>
      <c r="ODG230" s="3"/>
      <c r="ODH230" s="4"/>
      <c r="ODI230" s="4"/>
      <c r="ODJ230" s="3"/>
      <c r="ODK230" s="6"/>
      <c r="ODL230" s="14"/>
      <c r="ODM230" s="101"/>
      <c r="ODN230" s="14"/>
      <c r="ODO230" s="4"/>
      <c r="ODP230" s="4"/>
      <c r="ODQ230" s="4"/>
      <c r="ODR230" s="4"/>
      <c r="ODS230" s="4"/>
      <c r="ODT230" s="4"/>
      <c r="ODU230" s="3"/>
      <c r="ODV230" s="11"/>
      <c r="ODW230" s="4"/>
      <c r="ODX230" s="4"/>
      <c r="ODY230" s="15"/>
      <c r="ODZ230" s="15"/>
      <c r="OEA230" s="3"/>
      <c r="OEB230" s="3"/>
      <c r="OEC230" s="4"/>
      <c r="OED230" s="4"/>
      <c r="OEE230" s="3"/>
      <c r="OEF230" s="6"/>
      <c r="OEG230" s="14"/>
      <c r="OEH230" s="101"/>
      <c r="OEI230" s="14"/>
      <c r="OEJ230" s="4"/>
      <c r="OEK230" s="4"/>
      <c r="OEL230" s="4"/>
      <c r="OEM230" s="4"/>
      <c r="OEN230" s="4"/>
      <c r="OEO230" s="4"/>
      <c r="OEP230" s="3"/>
      <c r="OEQ230" s="11"/>
      <c r="OER230" s="4"/>
      <c r="OES230" s="4"/>
      <c r="OET230" s="15"/>
      <c r="OEU230" s="15"/>
      <c r="OEV230" s="3"/>
      <c r="OEW230" s="3"/>
      <c r="OEX230" s="4"/>
      <c r="OEY230" s="4"/>
      <c r="OEZ230" s="3"/>
      <c r="OFA230" s="6"/>
      <c r="OFB230" s="14"/>
      <c r="OFC230" s="101"/>
      <c r="OFD230" s="14"/>
      <c r="OFE230" s="4"/>
      <c r="OFF230" s="4"/>
      <c r="OFG230" s="4"/>
      <c r="OFH230" s="4"/>
      <c r="OFI230" s="4"/>
      <c r="OFJ230" s="4"/>
      <c r="OFK230" s="3"/>
      <c r="OFL230" s="11"/>
      <c r="OFM230" s="4"/>
      <c r="OFN230" s="4"/>
      <c r="OFO230" s="15"/>
      <c r="OFP230" s="15"/>
      <c r="OFQ230" s="3"/>
      <c r="OFR230" s="3"/>
      <c r="OFS230" s="4"/>
      <c r="OFT230" s="4"/>
      <c r="OFU230" s="3"/>
      <c r="OFV230" s="6"/>
      <c r="OFW230" s="14"/>
      <c r="OFX230" s="101"/>
      <c r="OFY230" s="14"/>
      <c r="OFZ230" s="4"/>
      <c r="OGA230" s="4"/>
      <c r="OGB230" s="4"/>
      <c r="OGC230" s="4"/>
      <c r="OGD230" s="4"/>
      <c r="OGE230" s="4"/>
      <c r="OGF230" s="3"/>
      <c r="OGG230" s="11"/>
      <c r="OGH230" s="4"/>
      <c r="OGI230" s="4"/>
      <c r="OGJ230" s="15"/>
      <c r="OGK230" s="15"/>
      <c r="OGL230" s="3"/>
      <c r="OGM230" s="3"/>
      <c r="OGN230" s="4"/>
      <c r="OGO230" s="4"/>
      <c r="OGP230" s="3"/>
      <c r="OGQ230" s="6"/>
      <c r="OGR230" s="14"/>
      <c r="OGS230" s="101"/>
      <c r="OGT230" s="14"/>
      <c r="OGU230" s="4"/>
      <c r="OGV230" s="4"/>
      <c r="OGW230" s="4"/>
      <c r="OGX230" s="4"/>
      <c r="OGY230" s="4"/>
      <c r="OGZ230" s="4"/>
      <c r="OHA230" s="3"/>
      <c r="OHB230" s="11"/>
      <c r="OHC230" s="4"/>
      <c r="OHD230" s="4"/>
      <c r="OHE230" s="15"/>
      <c r="OHF230" s="15"/>
      <c r="OHG230" s="3"/>
      <c r="OHH230" s="3"/>
      <c r="OHI230" s="4"/>
      <c r="OHJ230" s="4"/>
      <c r="OHK230" s="3"/>
      <c r="OHL230" s="6"/>
      <c r="OHM230" s="14"/>
      <c r="OHN230" s="101"/>
      <c r="OHO230" s="14"/>
      <c r="OHP230" s="4"/>
      <c r="OHQ230" s="4"/>
      <c r="OHR230" s="4"/>
      <c r="OHS230" s="4"/>
      <c r="OHT230" s="4"/>
      <c r="OHU230" s="4"/>
      <c r="OHV230" s="3"/>
      <c r="OHW230" s="11"/>
      <c r="OHX230" s="4"/>
      <c r="OHY230" s="4"/>
      <c r="OHZ230" s="15"/>
      <c r="OIA230" s="15"/>
      <c r="OIB230" s="3"/>
      <c r="OIC230" s="3"/>
      <c r="OID230" s="4"/>
      <c r="OIE230" s="4"/>
      <c r="OIF230" s="3"/>
      <c r="OIG230" s="6"/>
      <c r="OIH230" s="14"/>
      <c r="OII230" s="101"/>
      <c r="OIJ230" s="14"/>
      <c r="OIK230" s="4"/>
      <c r="OIL230" s="4"/>
      <c r="OIM230" s="4"/>
      <c r="OIN230" s="4"/>
      <c r="OIO230" s="4"/>
      <c r="OIP230" s="4"/>
      <c r="OIQ230" s="3"/>
      <c r="OIR230" s="11"/>
      <c r="OIS230" s="4"/>
      <c r="OIT230" s="4"/>
      <c r="OIU230" s="15"/>
      <c r="OIV230" s="15"/>
      <c r="OIW230" s="3"/>
      <c r="OIX230" s="3"/>
      <c r="OIY230" s="4"/>
      <c r="OIZ230" s="4"/>
      <c r="OJA230" s="3"/>
      <c r="OJB230" s="6"/>
      <c r="OJC230" s="14"/>
      <c r="OJD230" s="101"/>
      <c r="OJE230" s="14"/>
      <c r="OJF230" s="4"/>
      <c r="OJG230" s="4"/>
      <c r="OJH230" s="4"/>
      <c r="OJI230" s="4"/>
      <c r="OJJ230" s="4"/>
      <c r="OJK230" s="4"/>
      <c r="OJL230" s="3"/>
      <c r="OJM230" s="11"/>
      <c r="OJN230" s="4"/>
      <c r="OJO230" s="4"/>
      <c r="OJP230" s="15"/>
      <c r="OJQ230" s="15"/>
      <c r="OJR230" s="3"/>
      <c r="OJS230" s="3"/>
      <c r="OJT230" s="4"/>
      <c r="OJU230" s="4"/>
      <c r="OJV230" s="3"/>
      <c r="OJW230" s="6"/>
      <c r="OJX230" s="14"/>
      <c r="OJY230" s="101"/>
      <c r="OJZ230" s="14"/>
      <c r="OKA230" s="4"/>
      <c r="OKB230" s="4"/>
      <c r="OKC230" s="4"/>
      <c r="OKD230" s="4"/>
      <c r="OKE230" s="4"/>
      <c r="OKF230" s="4"/>
      <c r="OKG230" s="3"/>
      <c r="OKH230" s="11"/>
      <c r="OKI230" s="4"/>
      <c r="OKJ230" s="4"/>
      <c r="OKK230" s="15"/>
      <c r="OKL230" s="15"/>
      <c r="OKM230" s="3"/>
      <c r="OKN230" s="3"/>
      <c r="OKO230" s="4"/>
      <c r="OKP230" s="4"/>
      <c r="OKQ230" s="3"/>
      <c r="OKR230" s="6"/>
      <c r="OKS230" s="14"/>
      <c r="OKT230" s="101"/>
      <c r="OKU230" s="14"/>
      <c r="OKV230" s="4"/>
      <c r="OKW230" s="4"/>
      <c r="OKX230" s="4"/>
      <c r="OKY230" s="4"/>
      <c r="OKZ230" s="4"/>
      <c r="OLA230" s="4"/>
      <c r="OLB230" s="3"/>
      <c r="OLC230" s="11"/>
      <c r="OLD230" s="4"/>
      <c r="OLE230" s="4"/>
      <c r="OLF230" s="15"/>
      <c r="OLG230" s="15"/>
      <c r="OLH230" s="3"/>
      <c r="OLI230" s="3"/>
      <c r="OLJ230" s="4"/>
      <c r="OLK230" s="4"/>
      <c r="OLL230" s="3"/>
      <c r="OLM230" s="6"/>
      <c r="OLN230" s="14"/>
      <c r="OLO230" s="101"/>
      <c r="OLP230" s="14"/>
      <c r="OLQ230" s="4"/>
      <c r="OLR230" s="4"/>
      <c r="OLS230" s="4"/>
      <c r="OLT230" s="4"/>
      <c r="OLU230" s="4"/>
      <c r="OLV230" s="4"/>
      <c r="OLW230" s="3"/>
      <c r="OLX230" s="11"/>
      <c r="OLY230" s="4"/>
      <c r="OLZ230" s="4"/>
      <c r="OMA230" s="15"/>
      <c r="OMB230" s="15"/>
      <c r="OMC230" s="3"/>
      <c r="OMD230" s="3"/>
      <c r="OME230" s="4"/>
      <c r="OMF230" s="4"/>
      <c r="OMG230" s="3"/>
      <c r="OMH230" s="6"/>
      <c r="OMI230" s="14"/>
      <c r="OMJ230" s="101"/>
      <c r="OMK230" s="14"/>
      <c r="OML230" s="4"/>
      <c r="OMM230" s="4"/>
      <c r="OMN230" s="4"/>
      <c r="OMO230" s="4"/>
      <c r="OMP230" s="4"/>
      <c r="OMQ230" s="4"/>
      <c r="OMR230" s="3"/>
      <c r="OMS230" s="11"/>
      <c r="OMT230" s="4"/>
      <c r="OMU230" s="4"/>
      <c r="OMV230" s="15"/>
      <c r="OMW230" s="15"/>
      <c r="OMX230" s="3"/>
      <c r="OMY230" s="3"/>
      <c r="OMZ230" s="4"/>
      <c r="ONA230" s="4"/>
      <c r="ONB230" s="3"/>
      <c r="ONC230" s="6"/>
      <c r="OND230" s="14"/>
      <c r="ONE230" s="101"/>
      <c r="ONF230" s="14"/>
      <c r="ONG230" s="4"/>
      <c r="ONH230" s="4"/>
      <c r="ONI230" s="4"/>
      <c r="ONJ230" s="4"/>
      <c r="ONK230" s="4"/>
      <c r="ONL230" s="4"/>
      <c r="ONM230" s="3"/>
      <c r="ONN230" s="11"/>
      <c r="ONO230" s="4"/>
      <c r="ONP230" s="4"/>
      <c r="ONQ230" s="15"/>
      <c r="ONR230" s="15"/>
      <c r="ONS230" s="3"/>
      <c r="ONT230" s="3"/>
      <c r="ONU230" s="4"/>
      <c r="ONV230" s="4"/>
      <c r="ONW230" s="3"/>
      <c r="ONX230" s="6"/>
      <c r="ONY230" s="14"/>
      <c r="ONZ230" s="101"/>
      <c r="OOA230" s="14"/>
      <c r="OOB230" s="4"/>
      <c r="OOC230" s="4"/>
      <c r="OOD230" s="4"/>
      <c r="OOE230" s="4"/>
      <c r="OOF230" s="4"/>
      <c r="OOG230" s="4"/>
      <c r="OOH230" s="3"/>
      <c r="OOI230" s="11"/>
      <c r="OOJ230" s="4"/>
      <c r="OOK230" s="4"/>
      <c r="OOL230" s="15"/>
      <c r="OOM230" s="15"/>
      <c r="OON230" s="3"/>
      <c r="OOO230" s="3"/>
      <c r="OOP230" s="4"/>
      <c r="OOQ230" s="4"/>
      <c r="OOR230" s="3"/>
      <c r="OOS230" s="6"/>
      <c r="OOT230" s="14"/>
      <c r="OOU230" s="101"/>
      <c r="OOV230" s="14"/>
      <c r="OOW230" s="4"/>
      <c r="OOX230" s="4"/>
      <c r="OOY230" s="4"/>
      <c r="OOZ230" s="4"/>
      <c r="OPA230" s="4"/>
      <c r="OPB230" s="4"/>
      <c r="OPC230" s="3"/>
      <c r="OPD230" s="11"/>
      <c r="OPE230" s="4"/>
      <c r="OPF230" s="4"/>
      <c r="OPG230" s="15"/>
      <c r="OPH230" s="15"/>
      <c r="OPI230" s="3"/>
      <c r="OPJ230" s="3"/>
      <c r="OPK230" s="4"/>
      <c r="OPL230" s="4"/>
      <c r="OPM230" s="3"/>
      <c r="OPN230" s="6"/>
      <c r="OPO230" s="14"/>
      <c r="OPP230" s="101"/>
      <c r="OPQ230" s="14"/>
      <c r="OPR230" s="4"/>
      <c r="OPS230" s="4"/>
      <c r="OPT230" s="4"/>
      <c r="OPU230" s="4"/>
      <c r="OPV230" s="4"/>
      <c r="OPW230" s="4"/>
      <c r="OPX230" s="3"/>
      <c r="OPY230" s="11"/>
      <c r="OPZ230" s="4"/>
      <c r="OQA230" s="4"/>
      <c r="OQB230" s="15"/>
      <c r="OQC230" s="15"/>
      <c r="OQD230" s="3"/>
      <c r="OQE230" s="3"/>
      <c r="OQF230" s="4"/>
      <c r="OQG230" s="4"/>
      <c r="OQH230" s="3"/>
      <c r="OQI230" s="6"/>
      <c r="OQJ230" s="14"/>
      <c r="OQK230" s="101"/>
      <c r="OQL230" s="14"/>
      <c r="OQM230" s="4"/>
      <c r="OQN230" s="4"/>
      <c r="OQO230" s="4"/>
      <c r="OQP230" s="4"/>
      <c r="OQQ230" s="4"/>
      <c r="OQR230" s="4"/>
      <c r="OQS230" s="3"/>
      <c r="OQT230" s="11"/>
      <c r="OQU230" s="4"/>
      <c r="OQV230" s="4"/>
      <c r="OQW230" s="15"/>
      <c r="OQX230" s="15"/>
      <c r="OQY230" s="3"/>
      <c r="OQZ230" s="3"/>
      <c r="ORA230" s="4"/>
      <c r="ORB230" s="4"/>
      <c r="ORC230" s="3"/>
      <c r="ORD230" s="6"/>
      <c r="ORE230" s="14"/>
      <c r="ORF230" s="101"/>
      <c r="ORG230" s="14"/>
      <c r="ORH230" s="4"/>
      <c r="ORI230" s="4"/>
      <c r="ORJ230" s="4"/>
      <c r="ORK230" s="4"/>
      <c r="ORL230" s="4"/>
      <c r="ORM230" s="4"/>
      <c r="ORN230" s="3"/>
      <c r="ORO230" s="11"/>
      <c r="ORP230" s="4"/>
      <c r="ORQ230" s="4"/>
      <c r="ORR230" s="15"/>
      <c r="ORS230" s="15"/>
      <c r="ORT230" s="3"/>
      <c r="ORU230" s="3"/>
      <c r="ORV230" s="4"/>
      <c r="ORW230" s="4"/>
      <c r="ORX230" s="3"/>
      <c r="ORY230" s="6"/>
      <c r="ORZ230" s="14"/>
      <c r="OSA230" s="101"/>
      <c r="OSB230" s="14"/>
      <c r="OSC230" s="4"/>
      <c r="OSD230" s="4"/>
      <c r="OSE230" s="4"/>
      <c r="OSF230" s="4"/>
      <c r="OSG230" s="4"/>
      <c r="OSH230" s="4"/>
      <c r="OSI230" s="3"/>
      <c r="OSJ230" s="11"/>
      <c r="OSK230" s="4"/>
      <c r="OSL230" s="4"/>
      <c r="OSM230" s="15"/>
      <c r="OSN230" s="15"/>
      <c r="OSO230" s="3"/>
      <c r="OSP230" s="3"/>
      <c r="OSQ230" s="4"/>
      <c r="OSR230" s="4"/>
      <c r="OSS230" s="3"/>
      <c r="OST230" s="6"/>
      <c r="OSU230" s="14"/>
      <c r="OSV230" s="101"/>
      <c r="OSW230" s="14"/>
      <c r="OSX230" s="4"/>
      <c r="OSY230" s="4"/>
      <c r="OSZ230" s="4"/>
      <c r="OTA230" s="4"/>
      <c r="OTB230" s="4"/>
      <c r="OTC230" s="4"/>
      <c r="OTD230" s="3"/>
      <c r="OTE230" s="11"/>
      <c r="OTF230" s="4"/>
      <c r="OTG230" s="4"/>
      <c r="OTH230" s="15"/>
      <c r="OTI230" s="15"/>
      <c r="OTJ230" s="3"/>
      <c r="OTK230" s="3"/>
      <c r="OTL230" s="4"/>
      <c r="OTM230" s="4"/>
      <c r="OTN230" s="3"/>
      <c r="OTO230" s="6"/>
      <c r="OTP230" s="14"/>
      <c r="OTQ230" s="101"/>
      <c r="OTR230" s="14"/>
      <c r="OTS230" s="4"/>
      <c r="OTT230" s="4"/>
      <c r="OTU230" s="4"/>
      <c r="OTV230" s="4"/>
      <c r="OTW230" s="4"/>
      <c r="OTX230" s="4"/>
      <c r="OTY230" s="3"/>
      <c r="OTZ230" s="11"/>
      <c r="OUA230" s="4"/>
      <c r="OUB230" s="4"/>
      <c r="OUC230" s="15"/>
      <c r="OUD230" s="15"/>
      <c r="OUE230" s="3"/>
      <c r="OUF230" s="3"/>
      <c r="OUG230" s="4"/>
      <c r="OUH230" s="4"/>
      <c r="OUI230" s="3"/>
      <c r="OUJ230" s="6"/>
      <c r="OUK230" s="14"/>
      <c r="OUL230" s="101"/>
      <c r="OUM230" s="14"/>
      <c r="OUN230" s="4"/>
      <c r="OUO230" s="4"/>
      <c r="OUP230" s="4"/>
      <c r="OUQ230" s="4"/>
      <c r="OUR230" s="4"/>
      <c r="OUS230" s="4"/>
      <c r="OUT230" s="3"/>
      <c r="OUU230" s="11"/>
      <c r="OUV230" s="4"/>
      <c r="OUW230" s="4"/>
      <c r="OUX230" s="15"/>
      <c r="OUY230" s="15"/>
      <c r="OUZ230" s="3"/>
      <c r="OVA230" s="3"/>
      <c r="OVB230" s="4"/>
      <c r="OVC230" s="4"/>
      <c r="OVD230" s="3"/>
      <c r="OVE230" s="6"/>
      <c r="OVF230" s="14"/>
      <c r="OVG230" s="101"/>
      <c r="OVH230" s="14"/>
      <c r="OVI230" s="4"/>
      <c r="OVJ230" s="4"/>
      <c r="OVK230" s="4"/>
      <c r="OVL230" s="4"/>
      <c r="OVM230" s="4"/>
      <c r="OVN230" s="4"/>
      <c r="OVO230" s="3"/>
      <c r="OVP230" s="11"/>
      <c r="OVQ230" s="4"/>
      <c r="OVR230" s="4"/>
      <c r="OVS230" s="15"/>
      <c r="OVT230" s="15"/>
      <c r="OVU230" s="3"/>
      <c r="OVV230" s="3"/>
      <c r="OVW230" s="4"/>
      <c r="OVX230" s="4"/>
      <c r="OVY230" s="3"/>
      <c r="OVZ230" s="6"/>
      <c r="OWA230" s="14"/>
      <c r="OWB230" s="101"/>
      <c r="OWC230" s="14"/>
      <c r="OWD230" s="4"/>
      <c r="OWE230" s="4"/>
      <c r="OWF230" s="4"/>
      <c r="OWG230" s="4"/>
      <c r="OWH230" s="4"/>
      <c r="OWI230" s="4"/>
      <c r="OWJ230" s="3"/>
      <c r="OWK230" s="11"/>
      <c r="OWL230" s="4"/>
      <c r="OWM230" s="4"/>
      <c r="OWN230" s="15"/>
      <c r="OWO230" s="15"/>
      <c r="OWP230" s="3"/>
      <c r="OWQ230" s="3"/>
      <c r="OWR230" s="4"/>
      <c r="OWS230" s="4"/>
      <c r="OWT230" s="3"/>
      <c r="OWU230" s="6"/>
      <c r="OWV230" s="14"/>
      <c r="OWW230" s="101"/>
      <c r="OWX230" s="14"/>
      <c r="OWY230" s="4"/>
      <c r="OWZ230" s="4"/>
      <c r="OXA230" s="4"/>
      <c r="OXB230" s="4"/>
      <c r="OXC230" s="4"/>
      <c r="OXD230" s="4"/>
      <c r="OXE230" s="3"/>
      <c r="OXF230" s="11"/>
      <c r="OXG230" s="4"/>
      <c r="OXH230" s="4"/>
      <c r="OXI230" s="15"/>
      <c r="OXJ230" s="15"/>
      <c r="OXK230" s="3"/>
      <c r="OXL230" s="3"/>
      <c r="OXM230" s="4"/>
      <c r="OXN230" s="4"/>
      <c r="OXO230" s="3"/>
      <c r="OXP230" s="6"/>
      <c r="OXQ230" s="14"/>
      <c r="OXR230" s="101"/>
      <c r="OXS230" s="14"/>
      <c r="OXT230" s="4"/>
      <c r="OXU230" s="4"/>
      <c r="OXV230" s="4"/>
      <c r="OXW230" s="4"/>
      <c r="OXX230" s="4"/>
      <c r="OXY230" s="4"/>
      <c r="OXZ230" s="3"/>
      <c r="OYA230" s="11"/>
      <c r="OYB230" s="4"/>
      <c r="OYC230" s="4"/>
      <c r="OYD230" s="15"/>
      <c r="OYE230" s="15"/>
      <c r="OYF230" s="3"/>
      <c r="OYG230" s="3"/>
      <c r="OYH230" s="4"/>
      <c r="OYI230" s="4"/>
      <c r="OYJ230" s="3"/>
      <c r="OYK230" s="6"/>
      <c r="OYL230" s="14"/>
      <c r="OYM230" s="101"/>
      <c r="OYN230" s="14"/>
      <c r="OYO230" s="4"/>
      <c r="OYP230" s="4"/>
      <c r="OYQ230" s="4"/>
      <c r="OYR230" s="4"/>
      <c r="OYS230" s="4"/>
      <c r="OYT230" s="4"/>
      <c r="OYU230" s="3"/>
      <c r="OYV230" s="11"/>
      <c r="OYW230" s="4"/>
      <c r="OYX230" s="4"/>
      <c r="OYY230" s="15"/>
      <c r="OYZ230" s="15"/>
      <c r="OZA230" s="3"/>
      <c r="OZB230" s="3"/>
      <c r="OZC230" s="4"/>
      <c r="OZD230" s="4"/>
      <c r="OZE230" s="3"/>
      <c r="OZF230" s="6"/>
      <c r="OZG230" s="14"/>
      <c r="OZH230" s="101"/>
      <c r="OZI230" s="14"/>
      <c r="OZJ230" s="4"/>
      <c r="OZK230" s="4"/>
      <c r="OZL230" s="4"/>
      <c r="OZM230" s="4"/>
      <c r="OZN230" s="4"/>
      <c r="OZO230" s="4"/>
      <c r="OZP230" s="3"/>
      <c r="OZQ230" s="11"/>
      <c r="OZR230" s="4"/>
      <c r="OZS230" s="4"/>
      <c r="OZT230" s="15"/>
      <c r="OZU230" s="15"/>
      <c r="OZV230" s="3"/>
      <c r="OZW230" s="3"/>
      <c r="OZX230" s="4"/>
      <c r="OZY230" s="4"/>
      <c r="OZZ230" s="3"/>
      <c r="PAA230" s="6"/>
      <c r="PAB230" s="14"/>
      <c r="PAC230" s="101"/>
      <c r="PAD230" s="14"/>
      <c r="PAE230" s="4"/>
      <c r="PAF230" s="4"/>
      <c r="PAG230" s="4"/>
      <c r="PAH230" s="4"/>
      <c r="PAI230" s="4"/>
      <c r="PAJ230" s="4"/>
      <c r="PAK230" s="3"/>
      <c r="PAL230" s="11"/>
      <c r="PAM230" s="4"/>
      <c r="PAN230" s="4"/>
      <c r="PAO230" s="15"/>
      <c r="PAP230" s="15"/>
      <c r="PAQ230" s="3"/>
      <c r="PAR230" s="3"/>
      <c r="PAS230" s="4"/>
      <c r="PAT230" s="4"/>
      <c r="PAU230" s="3"/>
      <c r="PAV230" s="6"/>
      <c r="PAW230" s="14"/>
      <c r="PAX230" s="101"/>
      <c r="PAY230" s="14"/>
      <c r="PAZ230" s="4"/>
      <c r="PBA230" s="4"/>
      <c r="PBB230" s="4"/>
      <c r="PBC230" s="4"/>
      <c r="PBD230" s="4"/>
      <c r="PBE230" s="4"/>
      <c r="PBF230" s="3"/>
      <c r="PBG230" s="11"/>
      <c r="PBH230" s="4"/>
      <c r="PBI230" s="4"/>
      <c r="PBJ230" s="15"/>
      <c r="PBK230" s="15"/>
      <c r="PBL230" s="3"/>
      <c r="PBM230" s="3"/>
      <c r="PBN230" s="4"/>
      <c r="PBO230" s="4"/>
      <c r="PBP230" s="3"/>
      <c r="PBQ230" s="6"/>
      <c r="PBR230" s="14"/>
      <c r="PBS230" s="101"/>
      <c r="PBT230" s="14"/>
      <c r="PBU230" s="4"/>
      <c r="PBV230" s="4"/>
      <c r="PBW230" s="4"/>
      <c r="PBX230" s="4"/>
      <c r="PBY230" s="4"/>
      <c r="PBZ230" s="4"/>
      <c r="PCA230" s="3"/>
      <c r="PCB230" s="11"/>
      <c r="PCC230" s="4"/>
      <c r="PCD230" s="4"/>
      <c r="PCE230" s="15"/>
      <c r="PCF230" s="15"/>
      <c r="PCG230" s="3"/>
      <c r="PCH230" s="3"/>
      <c r="PCI230" s="4"/>
      <c r="PCJ230" s="4"/>
      <c r="PCK230" s="3"/>
      <c r="PCL230" s="6"/>
      <c r="PCM230" s="14"/>
      <c r="PCN230" s="101"/>
      <c r="PCO230" s="14"/>
      <c r="PCP230" s="4"/>
      <c r="PCQ230" s="4"/>
      <c r="PCR230" s="4"/>
      <c r="PCS230" s="4"/>
      <c r="PCT230" s="4"/>
      <c r="PCU230" s="4"/>
      <c r="PCV230" s="3"/>
      <c r="PCW230" s="11"/>
      <c r="PCX230" s="4"/>
      <c r="PCY230" s="4"/>
      <c r="PCZ230" s="15"/>
      <c r="PDA230" s="15"/>
      <c r="PDB230" s="3"/>
      <c r="PDC230" s="3"/>
      <c r="PDD230" s="4"/>
      <c r="PDE230" s="4"/>
      <c r="PDF230" s="3"/>
      <c r="PDG230" s="6"/>
      <c r="PDH230" s="14"/>
      <c r="PDI230" s="101"/>
      <c r="PDJ230" s="14"/>
      <c r="PDK230" s="4"/>
      <c r="PDL230" s="4"/>
      <c r="PDM230" s="4"/>
      <c r="PDN230" s="4"/>
      <c r="PDO230" s="4"/>
      <c r="PDP230" s="4"/>
      <c r="PDQ230" s="3"/>
      <c r="PDR230" s="11"/>
      <c r="PDS230" s="4"/>
      <c r="PDT230" s="4"/>
      <c r="PDU230" s="15"/>
      <c r="PDV230" s="15"/>
      <c r="PDW230" s="3"/>
      <c r="PDX230" s="3"/>
      <c r="PDY230" s="4"/>
      <c r="PDZ230" s="4"/>
      <c r="PEA230" s="3"/>
      <c r="PEB230" s="6"/>
      <c r="PEC230" s="14"/>
      <c r="PED230" s="101"/>
      <c r="PEE230" s="14"/>
      <c r="PEF230" s="4"/>
      <c r="PEG230" s="4"/>
      <c r="PEH230" s="4"/>
      <c r="PEI230" s="4"/>
      <c r="PEJ230" s="4"/>
      <c r="PEK230" s="4"/>
      <c r="PEL230" s="3"/>
      <c r="PEM230" s="11"/>
      <c r="PEN230" s="4"/>
      <c r="PEO230" s="4"/>
      <c r="PEP230" s="15"/>
      <c r="PEQ230" s="15"/>
      <c r="PER230" s="3"/>
      <c r="PES230" s="3"/>
      <c r="PET230" s="4"/>
      <c r="PEU230" s="4"/>
      <c r="PEV230" s="3"/>
      <c r="PEW230" s="6"/>
      <c r="PEX230" s="14"/>
      <c r="PEY230" s="101"/>
      <c r="PEZ230" s="14"/>
      <c r="PFA230" s="4"/>
      <c r="PFB230" s="4"/>
      <c r="PFC230" s="4"/>
      <c r="PFD230" s="4"/>
      <c r="PFE230" s="4"/>
      <c r="PFF230" s="4"/>
      <c r="PFG230" s="3"/>
      <c r="PFH230" s="11"/>
      <c r="PFI230" s="4"/>
      <c r="PFJ230" s="4"/>
      <c r="PFK230" s="15"/>
      <c r="PFL230" s="15"/>
      <c r="PFM230" s="3"/>
      <c r="PFN230" s="3"/>
      <c r="PFO230" s="4"/>
      <c r="PFP230" s="4"/>
      <c r="PFQ230" s="3"/>
      <c r="PFR230" s="6"/>
      <c r="PFS230" s="14"/>
      <c r="PFT230" s="101"/>
      <c r="PFU230" s="14"/>
      <c r="PFV230" s="4"/>
      <c r="PFW230" s="4"/>
      <c r="PFX230" s="4"/>
      <c r="PFY230" s="4"/>
      <c r="PFZ230" s="4"/>
      <c r="PGA230" s="4"/>
      <c r="PGB230" s="3"/>
      <c r="PGC230" s="11"/>
      <c r="PGD230" s="4"/>
      <c r="PGE230" s="4"/>
      <c r="PGF230" s="15"/>
      <c r="PGG230" s="15"/>
      <c r="PGH230" s="3"/>
      <c r="PGI230" s="3"/>
      <c r="PGJ230" s="4"/>
      <c r="PGK230" s="4"/>
      <c r="PGL230" s="3"/>
      <c r="PGM230" s="6"/>
      <c r="PGN230" s="14"/>
      <c r="PGO230" s="101"/>
      <c r="PGP230" s="14"/>
      <c r="PGQ230" s="4"/>
      <c r="PGR230" s="4"/>
      <c r="PGS230" s="4"/>
      <c r="PGT230" s="4"/>
      <c r="PGU230" s="4"/>
      <c r="PGV230" s="4"/>
      <c r="PGW230" s="3"/>
      <c r="PGX230" s="11"/>
      <c r="PGY230" s="4"/>
      <c r="PGZ230" s="4"/>
      <c r="PHA230" s="15"/>
      <c r="PHB230" s="15"/>
      <c r="PHC230" s="3"/>
      <c r="PHD230" s="3"/>
      <c r="PHE230" s="4"/>
      <c r="PHF230" s="4"/>
      <c r="PHG230" s="3"/>
      <c r="PHH230" s="6"/>
      <c r="PHI230" s="14"/>
      <c r="PHJ230" s="101"/>
      <c r="PHK230" s="14"/>
      <c r="PHL230" s="4"/>
      <c r="PHM230" s="4"/>
      <c r="PHN230" s="4"/>
      <c r="PHO230" s="4"/>
      <c r="PHP230" s="4"/>
      <c r="PHQ230" s="4"/>
      <c r="PHR230" s="3"/>
      <c r="PHS230" s="11"/>
      <c r="PHT230" s="4"/>
      <c r="PHU230" s="4"/>
      <c r="PHV230" s="15"/>
      <c r="PHW230" s="15"/>
      <c r="PHX230" s="3"/>
      <c r="PHY230" s="3"/>
      <c r="PHZ230" s="4"/>
      <c r="PIA230" s="4"/>
      <c r="PIB230" s="3"/>
      <c r="PIC230" s="6"/>
      <c r="PID230" s="14"/>
      <c r="PIE230" s="101"/>
      <c r="PIF230" s="14"/>
      <c r="PIG230" s="4"/>
      <c r="PIH230" s="4"/>
      <c r="PII230" s="4"/>
      <c r="PIJ230" s="4"/>
      <c r="PIK230" s="4"/>
      <c r="PIL230" s="4"/>
      <c r="PIM230" s="3"/>
      <c r="PIN230" s="11"/>
      <c r="PIO230" s="4"/>
      <c r="PIP230" s="4"/>
      <c r="PIQ230" s="15"/>
      <c r="PIR230" s="15"/>
      <c r="PIS230" s="3"/>
      <c r="PIT230" s="3"/>
      <c r="PIU230" s="4"/>
      <c r="PIV230" s="4"/>
      <c r="PIW230" s="3"/>
      <c r="PIX230" s="6"/>
      <c r="PIY230" s="14"/>
      <c r="PIZ230" s="101"/>
      <c r="PJA230" s="14"/>
      <c r="PJB230" s="4"/>
      <c r="PJC230" s="4"/>
      <c r="PJD230" s="4"/>
      <c r="PJE230" s="4"/>
      <c r="PJF230" s="4"/>
      <c r="PJG230" s="4"/>
      <c r="PJH230" s="3"/>
      <c r="PJI230" s="11"/>
      <c r="PJJ230" s="4"/>
      <c r="PJK230" s="4"/>
      <c r="PJL230" s="15"/>
      <c r="PJM230" s="15"/>
      <c r="PJN230" s="3"/>
      <c r="PJO230" s="3"/>
      <c r="PJP230" s="4"/>
      <c r="PJQ230" s="4"/>
      <c r="PJR230" s="3"/>
      <c r="PJS230" s="6"/>
      <c r="PJT230" s="14"/>
      <c r="PJU230" s="101"/>
      <c r="PJV230" s="14"/>
      <c r="PJW230" s="4"/>
      <c r="PJX230" s="4"/>
      <c r="PJY230" s="4"/>
      <c r="PJZ230" s="4"/>
      <c r="PKA230" s="4"/>
      <c r="PKB230" s="4"/>
      <c r="PKC230" s="3"/>
      <c r="PKD230" s="11"/>
      <c r="PKE230" s="4"/>
      <c r="PKF230" s="4"/>
      <c r="PKG230" s="15"/>
      <c r="PKH230" s="15"/>
      <c r="PKI230" s="3"/>
      <c r="PKJ230" s="3"/>
      <c r="PKK230" s="4"/>
      <c r="PKL230" s="4"/>
      <c r="PKM230" s="3"/>
      <c r="PKN230" s="6"/>
      <c r="PKO230" s="14"/>
      <c r="PKP230" s="101"/>
      <c r="PKQ230" s="14"/>
      <c r="PKR230" s="4"/>
      <c r="PKS230" s="4"/>
      <c r="PKT230" s="4"/>
      <c r="PKU230" s="4"/>
      <c r="PKV230" s="4"/>
      <c r="PKW230" s="4"/>
      <c r="PKX230" s="3"/>
      <c r="PKY230" s="11"/>
      <c r="PKZ230" s="4"/>
      <c r="PLA230" s="4"/>
      <c r="PLB230" s="15"/>
      <c r="PLC230" s="15"/>
      <c r="PLD230" s="3"/>
      <c r="PLE230" s="3"/>
      <c r="PLF230" s="4"/>
      <c r="PLG230" s="4"/>
      <c r="PLH230" s="3"/>
      <c r="PLI230" s="6"/>
      <c r="PLJ230" s="14"/>
      <c r="PLK230" s="101"/>
      <c r="PLL230" s="14"/>
      <c r="PLM230" s="4"/>
      <c r="PLN230" s="4"/>
      <c r="PLO230" s="4"/>
      <c r="PLP230" s="4"/>
      <c r="PLQ230" s="4"/>
      <c r="PLR230" s="4"/>
      <c r="PLS230" s="3"/>
      <c r="PLT230" s="11"/>
      <c r="PLU230" s="4"/>
      <c r="PLV230" s="4"/>
      <c r="PLW230" s="15"/>
      <c r="PLX230" s="15"/>
      <c r="PLY230" s="3"/>
      <c r="PLZ230" s="3"/>
      <c r="PMA230" s="4"/>
      <c r="PMB230" s="4"/>
      <c r="PMC230" s="3"/>
      <c r="PMD230" s="6"/>
      <c r="PME230" s="14"/>
      <c r="PMF230" s="101"/>
      <c r="PMG230" s="14"/>
      <c r="PMH230" s="4"/>
      <c r="PMI230" s="4"/>
      <c r="PMJ230" s="4"/>
      <c r="PMK230" s="4"/>
      <c r="PML230" s="4"/>
      <c r="PMM230" s="4"/>
      <c r="PMN230" s="3"/>
      <c r="PMO230" s="11"/>
      <c r="PMP230" s="4"/>
      <c r="PMQ230" s="4"/>
      <c r="PMR230" s="15"/>
      <c r="PMS230" s="15"/>
      <c r="PMT230" s="3"/>
      <c r="PMU230" s="3"/>
      <c r="PMV230" s="4"/>
      <c r="PMW230" s="4"/>
      <c r="PMX230" s="3"/>
      <c r="PMY230" s="6"/>
      <c r="PMZ230" s="14"/>
      <c r="PNA230" s="101"/>
      <c r="PNB230" s="14"/>
      <c r="PNC230" s="4"/>
      <c r="PND230" s="4"/>
      <c r="PNE230" s="4"/>
      <c r="PNF230" s="4"/>
      <c r="PNG230" s="4"/>
      <c r="PNH230" s="4"/>
      <c r="PNI230" s="3"/>
      <c r="PNJ230" s="11"/>
      <c r="PNK230" s="4"/>
      <c r="PNL230" s="4"/>
      <c r="PNM230" s="15"/>
      <c r="PNN230" s="15"/>
      <c r="PNO230" s="3"/>
      <c r="PNP230" s="3"/>
      <c r="PNQ230" s="4"/>
      <c r="PNR230" s="4"/>
      <c r="PNS230" s="3"/>
      <c r="PNT230" s="6"/>
      <c r="PNU230" s="14"/>
      <c r="PNV230" s="101"/>
      <c r="PNW230" s="14"/>
      <c r="PNX230" s="4"/>
      <c r="PNY230" s="4"/>
      <c r="PNZ230" s="4"/>
      <c r="POA230" s="4"/>
      <c r="POB230" s="4"/>
      <c r="POC230" s="4"/>
      <c r="POD230" s="3"/>
      <c r="POE230" s="11"/>
      <c r="POF230" s="4"/>
      <c r="POG230" s="4"/>
      <c r="POH230" s="15"/>
      <c r="POI230" s="15"/>
      <c r="POJ230" s="3"/>
      <c r="POK230" s="3"/>
      <c r="POL230" s="4"/>
      <c r="POM230" s="4"/>
      <c r="PON230" s="3"/>
      <c r="POO230" s="6"/>
      <c r="POP230" s="14"/>
      <c r="POQ230" s="101"/>
      <c r="POR230" s="14"/>
      <c r="POS230" s="4"/>
      <c r="POT230" s="4"/>
      <c r="POU230" s="4"/>
      <c r="POV230" s="4"/>
      <c r="POW230" s="4"/>
      <c r="POX230" s="4"/>
      <c r="POY230" s="3"/>
      <c r="POZ230" s="11"/>
      <c r="PPA230" s="4"/>
      <c r="PPB230" s="4"/>
      <c r="PPC230" s="15"/>
      <c r="PPD230" s="15"/>
      <c r="PPE230" s="3"/>
      <c r="PPF230" s="3"/>
      <c r="PPG230" s="4"/>
      <c r="PPH230" s="4"/>
      <c r="PPI230" s="3"/>
      <c r="PPJ230" s="6"/>
      <c r="PPK230" s="14"/>
      <c r="PPL230" s="101"/>
      <c r="PPM230" s="14"/>
      <c r="PPN230" s="4"/>
      <c r="PPO230" s="4"/>
      <c r="PPP230" s="4"/>
      <c r="PPQ230" s="4"/>
      <c r="PPR230" s="4"/>
      <c r="PPS230" s="4"/>
      <c r="PPT230" s="3"/>
      <c r="PPU230" s="11"/>
      <c r="PPV230" s="4"/>
      <c r="PPW230" s="4"/>
      <c r="PPX230" s="15"/>
      <c r="PPY230" s="15"/>
      <c r="PPZ230" s="3"/>
      <c r="PQA230" s="3"/>
      <c r="PQB230" s="4"/>
      <c r="PQC230" s="4"/>
      <c r="PQD230" s="3"/>
      <c r="PQE230" s="6"/>
      <c r="PQF230" s="14"/>
      <c r="PQG230" s="101"/>
      <c r="PQH230" s="14"/>
      <c r="PQI230" s="4"/>
      <c r="PQJ230" s="4"/>
      <c r="PQK230" s="4"/>
      <c r="PQL230" s="4"/>
      <c r="PQM230" s="4"/>
      <c r="PQN230" s="4"/>
      <c r="PQO230" s="3"/>
      <c r="PQP230" s="11"/>
      <c r="PQQ230" s="4"/>
      <c r="PQR230" s="4"/>
      <c r="PQS230" s="15"/>
      <c r="PQT230" s="15"/>
      <c r="PQU230" s="3"/>
      <c r="PQV230" s="3"/>
      <c r="PQW230" s="4"/>
      <c r="PQX230" s="4"/>
      <c r="PQY230" s="3"/>
      <c r="PQZ230" s="6"/>
      <c r="PRA230" s="14"/>
      <c r="PRB230" s="101"/>
      <c r="PRC230" s="14"/>
      <c r="PRD230" s="4"/>
      <c r="PRE230" s="4"/>
      <c r="PRF230" s="4"/>
      <c r="PRG230" s="4"/>
      <c r="PRH230" s="4"/>
      <c r="PRI230" s="4"/>
      <c r="PRJ230" s="3"/>
      <c r="PRK230" s="11"/>
      <c r="PRL230" s="4"/>
      <c r="PRM230" s="4"/>
      <c r="PRN230" s="15"/>
      <c r="PRO230" s="15"/>
      <c r="PRP230" s="3"/>
      <c r="PRQ230" s="3"/>
      <c r="PRR230" s="4"/>
      <c r="PRS230" s="4"/>
      <c r="PRT230" s="3"/>
      <c r="PRU230" s="6"/>
      <c r="PRV230" s="14"/>
      <c r="PRW230" s="101"/>
      <c r="PRX230" s="14"/>
      <c r="PRY230" s="4"/>
      <c r="PRZ230" s="4"/>
      <c r="PSA230" s="4"/>
      <c r="PSB230" s="4"/>
      <c r="PSC230" s="4"/>
      <c r="PSD230" s="4"/>
      <c r="PSE230" s="3"/>
      <c r="PSF230" s="11"/>
      <c r="PSG230" s="4"/>
      <c r="PSH230" s="4"/>
      <c r="PSI230" s="15"/>
      <c r="PSJ230" s="15"/>
      <c r="PSK230" s="3"/>
      <c r="PSL230" s="3"/>
      <c r="PSM230" s="4"/>
      <c r="PSN230" s="4"/>
      <c r="PSO230" s="3"/>
      <c r="PSP230" s="6"/>
      <c r="PSQ230" s="14"/>
      <c r="PSR230" s="101"/>
      <c r="PSS230" s="14"/>
      <c r="PST230" s="4"/>
      <c r="PSU230" s="4"/>
      <c r="PSV230" s="4"/>
      <c r="PSW230" s="4"/>
      <c r="PSX230" s="4"/>
      <c r="PSY230" s="4"/>
      <c r="PSZ230" s="3"/>
      <c r="PTA230" s="11"/>
      <c r="PTB230" s="4"/>
      <c r="PTC230" s="4"/>
      <c r="PTD230" s="15"/>
      <c r="PTE230" s="15"/>
      <c r="PTF230" s="3"/>
      <c r="PTG230" s="3"/>
      <c r="PTH230" s="4"/>
      <c r="PTI230" s="4"/>
      <c r="PTJ230" s="3"/>
      <c r="PTK230" s="6"/>
      <c r="PTL230" s="14"/>
      <c r="PTM230" s="101"/>
      <c r="PTN230" s="14"/>
      <c r="PTO230" s="4"/>
      <c r="PTP230" s="4"/>
      <c r="PTQ230" s="4"/>
      <c r="PTR230" s="4"/>
      <c r="PTS230" s="4"/>
      <c r="PTT230" s="4"/>
      <c r="PTU230" s="3"/>
      <c r="PTV230" s="11"/>
      <c r="PTW230" s="4"/>
      <c r="PTX230" s="4"/>
      <c r="PTY230" s="15"/>
      <c r="PTZ230" s="15"/>
      <c r="PUA230" s="3"/>
      <c r="PUB230" s="3"/>
      <c r="PUC230" s="4"/>
      <c r="PUD230" s="4"/>
      <c r="PUE230" s="3"/>
      <c r="PUF230" s="6"/>
      <c r="PUG230" s="14"/>
      <c r="PUH230" s="101"/>
      <c r="PUI230" s="14"/>
      <c r="PUJ230" s="4"/>
      <c r="PUK230" s="4"/>
      <c r="PUL230" s="4"/>
      <c r="PUM230" s="4"/>
      <c r="PUN230" s="4"/>
      <c r="PUO230" s="4"/>
      <c r="PUP230" s="3"/>
      <c r="PUQ230" s="11"/>
      <c r="PUR230" s="4"/>
      <c r="PUS230" s="4"/>
      <c r="PUT230" s="15"/>
      <c r="PUU230" s="15"/>
      <c r="PUV230" s="3"/>
      <c r="PUW230" s="3"/>
      <c r="PUX230" s="4"/>
      <c r="PUY230" s="4"/>
      <c r="PUZ230" s="3"/>
      <c r="PVA230" s="6"/>
      <c r="PVB230" s="14"/>
      <c r="PVC230" s="101"/>
      <c r="PVD230" s="14"/>
      <c r="PVE230" s="4"/>
      <c r="PVF230" s="4"/>
      <c r="PVG230" s="4"/>
      <c r="PVH230" s="4"/>
      <c r="PVI230" s="4"/>
      <c r="PVJ230" s="4"/>
      <c r="PVK230" s="3"/>
      <c r="PVL230" s="11"/>
      <c r="PVM230" s="4"/>
      <c r="PVN230" s="4"/>
      <c r="PVO230" s="15"/>
      <c r="PVP230" s="15"/>
      <c r="PVQ230" s="3"/>
      <c r="PVR230" s="3"/>
      <c r="PVS230" s="4"/>
      <c r="PVT230" s="4"/>
      <c r="PVU230" s="3"/>
      <c r="PVV230" s="6"/>
      <c r="PVW230" s="14"/>
      <c r="PVX230" s="101"/>
      <c r="PVY230" s="14"/>
      <c r="PVZ230" s="4"/>
      <c r="PWA230" s="4"/>
      <c r="PWB230" s="4"/>
      <c r="PWC230" s="4"/>
      <c r="PWD230" s="4"/>
      <c r="PWE230" s="4"/>
      <c r="PWF230" s="3"/>
      <c r="PWG230" s="11"/>
      <c r="PWH230" s="4"/>
      <c r="PWI230" s="4"/>
      <c r="PWJ230" s="15"/>
      <c r="PWK230" s="15"/>
      <c r="PWL230" s="3"/>
      <c r="PWM230" s="3"/>
      <c r="PWN230" s="4"/>
      <c r="PWO230" s="4"/>
      <c r="PWP230" s="3"/>
      <c r="PWQ230" s="6"/>
      <c r="PWR230" s="14"/>
      <c r="PWS230" s="101"/>
      <c r="PWT230" s="14"/>
      <c r="PWU230" s="4"/>
      <c r="PWV230" s="4"/>
      <c r="PWW230" s="4"/>
      <c r="PWX230" s="4"/>
      <c r="PWY230" s="4"/>
      <c r="PWZ230" s="4"/>
      <c r="PXA230" s="3"/>
      <c r="PXB230" s="11"/>
      <c r="PXC230" s="4"/>
      <c r="PXD230" s="4"/>
      <c r="PXE230" s="15"/>
      <c r="PXF230" s="15"/>
      <c r="PXG230" s="3"/>
      <c r="PXH230" s="3"/>
      <c r="PXI230" s="4"/>
      <c r="PXJ230" s="4"/>
      <c r="PXK230" s="3"/>
      <c r="PXL230" s="6"/>
      <c r="PXM230" s="14"/>
      <c r="PXN230" s="101"/>
      <c r="PXO230" s="14"/>
      <c r="PXP230" s="4"/>
      <c r="PXQ230" s="4"/>
      <c r="PXR230" s="4"/>
      <c r="PXS230" s="4"/>
      <c r="PXT230" s="4"/>
      <c r="PXU230" s="4"/>
      <c r="PXV230" s="3"/>
      <c r="PXW230" s="11"/>
      <c r="PXX230" s="4"/>
      <c r="PXY230" s="4"/>
      <c r="PXZ230" s="15"/>
      <c r="PYA230" s="15"/>
      <c r="PYB230" s="3"/>
      <c r="PYC230" s="3"/>
      <c r="PYD230" s="4"/>
      <c r="PYE230" s="4"/>
      <c r="PYF230" s="3"/>
      <c r="PYG230" s="6"/>
      <c r="PYH230" s="14"/>
      <c r="PYI230" s="101"/>
      <c r="PYJ230" s="14"/>
      <c r="PYK230" s="4"/>
      <c r="PYL230" s="4"/>
      <c r="PYM230" s="4"/>
      <c r="PYN230" s="4"/>
      <c r="PYO230" s="4"/>
      <c r="PYP230" s="4"/>
      <c r="PYQ230" s="3"/>
      <c r="PYR230" s="11"/>
      <c r="PYS230" s="4"/>
      <c r="PYT230" s="4"/>
      <c r="PYU230" s="15"/>
      <c r="PYV230" s="15"/>
      <c r="PYW230" s="3"/>
      <c r="PYX230" s="3"/>
      <c r="PYY230" s="4"/>
      <c r="PYZ230" s="4"/>
      <c r="PZA230" s="3"/>
      <c r="PZB230" s="6"/>
      <c r="PZC230" s="14"/>
      <c r="PZD230" s="101"/>
      <c r="PZE230" s="14"/>
      <c r="PZF230" s="4"/>
      <c r="PZG230" s="4"/>
      <c r="PZH230" s="4"/>
      <c r="PZI230" s="4"/>
      <c r="PZJ230" s="4"/>
      <c r="PZK230" s="4"/>
      <c r="PZL230" s="3"/>
      <c r="PZM230" s="11"/>
      <c r="PZN230" s="4"/>
      <c r="PZO230" s="4"/>
      <c r="PZP230" s="15"/>
      <c r="PZQ230" s="15"/>
      <c r="PZR230" s="3"/>
      <c r="PZS230" s="3"/>
      <c r="PZT230" s="4"/>
      <c r="PZU230" s="4"/>
      <c r="PZV230" s="3"/>
      <c r="PZW230" s="6"/>
      <c r="PZX230" s="14"/>
      <c r="PZY230" s="101"/>
      <c r="PZZ230" s="14"/>
      <c r="QAA230" s="4"/>
      <c r="QAB230" s="4"/>
      <c r="QAC230" s="4"/>
      <c r="QAD230" s="4"/>
      <c r="QAE230" s="4"/>
      <c r="QAF230" s="4"/>
      <c r="QAG230" s="3"/>
      <c r="QAH230" s="11"/>
      <c r="QAI230" s="4"/>
      <c r="QAJ230" s="4"/>
      <c r="QAK230" s="15"/>
      <c r="QAL230" s="15"/>
      <c r="QAM230" s="3"/>
      <c r="QAN230" s="3"/>
      <c r="QAO230" s="4"/>
      <c r="QAP230" s="4"/>
      <c r="QAQ230" s="3"/>
      <c r="QAR230" s="6"/>
      <c r="QAS230" s="14"/>
      <c r="QAT230" s="101"/>
      <c r="QAU230" s="14"/>
      <c r="QAV230" s="4"/>
      <c r="QAW230" s="4"/>
      <c r="QAX230" s="4"/>
      <c r="QAY230" s="4"/>
      <c r="QAZ230" s="4"/>
      <c r="QBA230" s="4"/>
      <c r="QBB230" s="3"/>
      <c r="QBC230" s="11"/>
      <c r="QBD230" s="4"/>
      <c r="QBE230" s="4"/>
      <c r="QBF230" s="15"/>
      <c r="QBG230" s="15"/>
      <c r="QBH230" s="3"/>
      <c r="QBI230" s="3"/>
      <c r="QBJ230" s="4"/>
      <c r="QBK230" s="4"/>
      <c r="QBL230" s="3"/>
      <c r="QBM230" s="6"/>
      <c r="QBN230" s="14"/>
      <c r="QBO230" s="101"/>
      <c r="QBP230" s="14"/>
      <c r="QBQ230" s="4"/>
      <c r="QBR230" s="4"/>
      <c r="QBS230" s="4"/>
      <c r="QBT230" s="4"/>
      <c r="QBU230" s="4"/>
      <c r="QBV230" s="4"/>
      <c r="QBW230" s="3"/>
      <c r="QBX230" s="11"/>
      <c r="QBY230" s="4"/>
      <c r="QBZ230" s="4"/>
      <c r="QCA230" s="15"/>
      <c r="QCB230" s="15"/>
      <c r="QCC230" s="3"/>
      <c r="QCD230" s="3"/>
      <c r="QCE230" s="4"/>
      <c r="QCF230" s="4"/>
      <c r="QCG230" s="3"/>
      <c r="QCH230" s="6"/>
      <c r="QCI230" s="14"/>
      <c r="QCJ230" s="101"/>
      <c r="QCK230" s="14"/>
      <c r="QCL230" s="4"/>
      <c r="QCM230" s="4"/>
      <c r="QCN230" s="4"/>
      <c r="QCO230" s="4"/>
      <c r="QCP230" s="4"/>
      <c r="QCQ230" s="4"/>
      <c r="QCR230" s="3"/>
      <c r="QCS230" s="11"/>
      <c r="QCT230" s="4"/>
      <c r="QCU230" s="4"/>
      <c r="QCV230" s="15"/>
      <c r="QCW230" s="15"/>
      <c r="QCX230" s="3"/>
      <c r="QCY230" s="3"/>
      <c r="QCZ230" s="4"/>
      <c r="QDA230" s="4"/>
      <c r="QDB230" s="3"/>
      <c r="QDC230" s="6"/>
      <c r="QDD230" s="14"/>
      <c r="QDE230" s="101"/>
      <c r="QDF230" s="14"/>
      <c r="QDG230" s="4"/>
      <c r="QDH230" s="4"/>
      <c r="QDI230" s="4"/>
      <c r="QDJ230" s="4"/>
      <c r="QDK230" s="4"/>
      <c r="QDL230" s="4"/>
      <c r="QDM230" s="3"/>
      <c r="QDN230" s="11"/>
      <c r="QDO230" s="4"/>
      <c r="QDP230" s="4"/>
      <c r="QDQ230" s="15"/>
      <c r="QDR230" s="15"/>
      <c r="QDS230" s="3"/>
      <c r="QDT230" s="3"/>
      <c r="QDU230" s="4"/>
      <c r="QDV230" s="4"/>
      <c r="QDW230" s="3"/>
      <c r="QDX230" s="6"/>
      <c r="QDY230" s="14"/>
      <c r="QDZ230" s="101"/>
      <c r="QEA230" s="14"/>
      <c r="QEB230" s="4"/>
      <c r="QEC230" s="4"/>
      <c r="QED230" s="4"/>
      <c r="QEE230" s="4"/>
      <c r="QEF230" s="4"/>
      <c r="QEG230" s="4"/>
      <c r="QEH230" s="3"/>
      <c r="QEI230" s="11"/>
      <c r="QEJ230" s="4"/>
      <c r="QEK230" s="4"/>
      <c r="QEL230" s="15"/>
      <c r="QEM230" s="15"/>
      <c r="QEN230" s="3"/>
      <c r="QEO230" s="3"/>
      <c r="QEP230" s="4"/>
      <c r="QEQ230" s="4"/>
      <c r="QER230" s="3"/>
      <c r="QES230" s="6"/>
      <c r="QET230" s="14"/>
      <c r="QEU230" s="101"/>
      <c r="QEV230" s="14"/>
      <c r="QEW230" s="4"/>
      <c r="QEX230" s="4"/>
      <c r="QEY230" s="4"/>
      <c r="QEZ230" s="4"/>
      <c r="QFA230" s="4"/>
      <c r="QFB230" s="4"/>
      <c r="QFC230" s="3"/>
      <c r="QFD230" s="11"/>
      <c r="QFE230" s="4"/>
      <c r="QFF230" s="4"/>
      <c r="QFG230" s="15"/>
      <c r="QFH230" s="15"/>
      <c r="QFI230" s="3"/>
      <c r="QFJ230" s="3"/>
      <c r="QFK230" s="4"/>
      <c r="QFL230" s="4"/>
      <c r="QFM230" s="3"/>
      <c r="QFN230" s="6"/>
      <c r="QFO230" s="14"/>
      <c r="QFP230" s="101"/>
      <c r="QFQ230" s="14"/>
      <c r="QFR230" s="4"/>
      <c r="QFS230" s="4"/>
      <c r="QFT230" s="4"/>
      <c r="QFU230" s="4"/>
      <c r="QFV230" s="4"/>
      <c r="QFW230" s="4"/>
      <c r="QFX230" s="3"/>
      <c r="QFY230" s="11"/>
      <c r="QFZ230" s="4"/>
      <c r="QGA230" s="4"/>
      <c r="QGB230" s="15"/>
      <c r="QGC230" s="15"/>
      <c r="QGD230" s="3"/>
      <c r="QGE230" s="3"/>
      <c r="QGF230" s="4"/>
      <c r="QGG230" s="4"/>
      <c r="QGH230" s="3"/>
      <c r="QGI230" s="6"/>
      <c r="QGJ230" s="14"/>
      <c r="QGK230" s="101"/>
      <c r="QGL230" s="14"/>
      <c r="QGM230" s="4"/>
      <c r="QGN230" s="4"/>
      <c r="QGO230" s="4"/>
      <c r="QGP230" s="4"/>
      <c r="QGQ230" s="4"/>
      <c r="QGR230" s="4"/>
      <c r="QGS230" s="3"/>
      <c r="QGT230" s="11"/>
      <c r="QGU230" s="4"/>
      <c r="QGV230" s="4"/>
      <c r="QGW230" s="15"/>
      <c r="QGX230" s="15"/>
      <c r="QGY230" s="3"/>
      <c r="QGZ230" s="3"/>
      <c r="QHA230" s="4"/>
      <c r="QHB230" s="4"/>
      <c r="QHC230" s="3"/>
      <c r="QHD230" s="6"/>
      <c r="QHE230" s="14"/>
      <c r="QHF230" s="101"/>
      <c r="QHG230" s="14"/>
      <c r="QHH230" s="4"/>
      <c r="QHI230" s="4"/>
      <c r="QHJ230" s="4"/>
      <c r="QHK230" s="4"/>
      <c r="QHL230" s="4"/>
      <c r="QHM230" s="4"/>
      <c r="QHN230" s="3"/>
      <c r="QHO230" s="11"/>
      <c r="QHP230" s="4"/>
      <c r="QHQ230" s="4"/>
      <c r="QHR230" s="15"/>
      <c r="QHS230" s="15"/>
      <c r="QHT230" s="3"/>
      <c r="QHU230" s="3"/>
      <c r="QHV230" s="4"/>
      <c r="QHW230" s="4"/>
      <c r="QHX230" s="3"/>
      <c r="QHY230" s="6"/>
      <c r="QHZ230" s="14"/>
      <c r="QIA230" s="101"/>
      <c r="QIB230" s="14"/>
      <c r="QIC230" s="4"/>
      <c r="QID230" s="4"/>
      <c r="QIE230" s="4"/>
      <c r="QIF230" s="4"/>
      <c r="QIG230" s="4"/>
      <c r="QIH230" s="4"/>
      <c r="QII230" s="3"/>
      <c r="QIJ230" s="11"/>
      <c r="QIK230" s="4"/>
      <c r="QIL230" s="4"/>
      <c r="QIM230" s="15"/>
      <c r="QIN230" s="15"/>
      <c r="QIO230" s="3"/>
      <c r="QIP230" s="3"/>
      <c r="QIQ230" s="4"/>
      <c r="QIR230" s="4"/>
      <c r="QIS230" s="3"/>
      <c r="QIT230" s="6"/>
      <c r="QIU230" s="14"/>
      <c r="QIV230" s="101"/>
      <c r="QIW230" s="14"/>
      <c r="QIX230" s="4"/>
      <c r="QIY230" s="4"/>
      <c r="QIZ230" s="4"/>
      <c r="QJA230" s="4"/>
      <c r="QJB230" s="4"/>
      <c r="QJC230" s="4"/>
      <c r="QJD230" s="3"/>
      <c r="QJE230" s="11"/>
      <c r="QJF230" s="4"/>
      <c r="QJG230" s="4"/>
      <c r="QJH230" s="15"/>
      <c r="QJI230" s="15"/>
      <c r="QJJ230" s="3"/>
      <c r="QJK230" s="3"/>
      <c r="QJL230" s="4"/>
      <c r="QJM230" s="4"/>
      <c r="QJN230" s="3"/>
      <c r="QJO230" s="6"/>
      <c r="QJP230" s="14"/>
      <c r="QJQ230" s="101"/>
      <c r="QJR230" s="14"/>
      <c r="QJS230" s="4"/>
      <c r="QJT230" s="4"/>
      <c r="QJU230" s="4"/>
      <c r="QJV230" s="4"/>
      <c r="QJW230" s="4"/>
      <c r="QJX230" s="4"/>
      <c r="QJY230" s="3"/>
      <c r="QJZ230" s="11"/>
      <c r="QKA230" s="4"/>
      <c r="QKB230" s="4"/>
      <c r="QKC230" s="15"/>
      <c r="QKD230" s="15"/>
      <c r="QKE230" s="3"/>
      <c r="QKF230" s="3"/>
      <c r="QKG230" s="4"/>
      <c r="QKH230" s="4"/>
      <c r="QKI230" s="3"/>
      <c r="QKJ230" s="6"/>
      <c r="QKK230" s="14"/>
      <c r="QKL230" s="101"/>
      <c r="QKM230" s="14"/>
      <c r="QKN230" s="4"/>
      <c r="QKO230" s="4"/>
      <c r="QKP230" s="4"/>
      <c r="QKQ230" s="4"/>
      <c r="QKR230" s="4"/>
      <c r="QKS230" s="4"/>
      <c r="QKT230" s="3"/>
      <c r="QKU230" s="11"/>
      <c r="QKV230" s="4"/>
      <c r="QKW230" s="4"/>
      <c r="QKX230" s="15"/>
      <c r="QKY230" s="15"/>
      <c r="QKZ230" s="3"/>
      <c r="QLA230" s="3"/>
      <c r="QLB230" s="4"/>
      <c r="QLC230" s="4"/>
      <c r="QLD230" s="3"/>
      <c r="QLE230" s="6"/>
      <c r="QLF230" s="14"/>
      <c r="QLG230" s="101"/>
      <c r="QLH230" s="14"/>
      <c r="QLI230" s="4"/>
      <c r="QLJ230" s="4"/>
      <c r="QLK230" s="4"/>
      <c r="QLL230" s="4"/>
      <c r="QLM230" s="4"/>
      <c r="QLN230" s="4"/>
      <c r="QLO230" s="3"/>
      <c r="QLP230" s="11"/>
      <c r="QLQ230" s="4"/>
      <c r="QLR230" s="4"/>
      <c r="QLS230" s="15"/>
      <c r="QLT230" s="15"/>
      <c r="QLU230" s="3"/>
      <c r="QLV230" s="3"/>
      <c r="QLW230" s="4"/>
      <c r="QLX230" s="4"/>
      <c r="QLY230" s="3"/>
      <c r="QLZ230" s="6"/>
      <c r="QMA230" s="14"/>
      <c r="QMB230" s="101"/>
      <c r="QMC230" s="14"/>
      <c r="QMD230" s="4"/>
      <c r="QME230" s="4"/>
      <c r="QMF230" s="4"/>
      <c r="QMG230" s="4"/>
      <c r="QMH230" s="4"/>
      <c r="QMI230" s="4"/>
      <c r="QMJ230" s="3"/>
      <c r="QMK230" s="11"/>
      <c r="QML230" s="4"/>
      <c r="QMM230" s="4"/>
      <c r="QMN230" s="15"/>
      <c r="QMO230" s="15"/>
      <c r="QMP230" s="3"/>
      <c r="QMQ230" s="3"/>
      <c r="QMR230" s="4"/>
      <c r="QMS230" s="4"/>
      <c r="QMT230" s="3"/>
      <c r="QMU230" s="6"/>
      <c r="QMV230" s="14"/>
      <c r="QMW230" s="101"/>
      <c r="QMX230" s="14"/>
      <c r="QMY230" s="4"/>
      <c r="QMZ230" s="4"/>
      <c r="QNA230" s="4"/>
      <c r="QNB230" s="4"/>
      <c r="QNC230" s="4"/>
      <c r="QND230" s="4"/>
      <c r="QNE230" s="3"/>
      <c r="QNF230" s="11"/>
      <c r="QNG230" s="4"/>
      <c r="QNH230" s="4"/>
      <c r="QNI230" s="15"/>
      <c r="QNJ230" s="15"/>
      <c r="QNK230" s="3"/>
      <c r="QNL230" s="3"/>
      <c r="QNM230" s="4"/>
      <c r="QNN230" s="4"/>
      <c r="QNO230" s="3"/>
      <c r="QNP230" s="6"/>
      <c r="QNQ230" s="14"/>
      <c r="QNR230" s="101"/>
      <c r="QNS230" s="14"/>
      <c r="QNT230" s="4"/>
      <c r="QNU230" s="4"/>
      <c r="QNV230" s="4"/>
      <c r="QNW230" s="4"/>
      <c r="QNX230" s="4"/>
      <c r="QNY230" s="4"/>
      <c r="QNZ230" s="3"/>
      <c r="QOA230" s="11"/>
      <c r="QOB230" s="4"/>
      <c r="QOC230" s="4"/>
      <c r="QOD230" s="15"/>
      <c r="QOE230" s="15"/>
      <c r="QOF230" s="3"/>
      <c r="QOG230" s="3"/>
      <c r="QOH230" s="4"/>
      <c r="QOI230" s="4"/>
      <c r="QOJ230" s="3"/>
      <c r="QOK230" s="6"/>
      <c r="QOL230" s="14"/>
      <c r="QOM230" s="101"/>
      <c r="QON230" s="14"/>
      <c r="QOO230" s="4"/>
      <c r="QOP230" s="4"/>
      <c r="QOQ230" s="4"/>
      <c r="QOR230" s="4"/>
      <c r="QOS230" s="4"/>
      <c r="QOT230" s="4"/>
      <c r="QOU230" s="3"/>
      <c r="QOV230" s="11"/>
      <c r="QOW230" s="4"/>
      <c r="QOX230" s="4"/>
      <c r="QOY230" s="15"/>
      <c r="QOZ230" s="15"/>
      <c r="QPA230" s="3"/>
      <c r="QPB230" s="3"/>
      <c r="QPC230" s="4"/>
      <c r="QPD230" s="4"/>
      <c r="QPE230" s="3"/>
      <c r="QPF230" s="6"/>
      <c r="QPG230" s="14"/>
      <c r="QPH230" s="101"/>
      <c r="QPI230" s="14"/>
      <c r="QPJ230" s="4"/>
      <c r="QPK230" s="4"/>
      <c r="QPL230" s="4"/>
      <c r="QPM230" s="4"/>
      <c r="QPN230" s="4"/>
      <c r="QPO230" s="4"/>
      <c r="QPP230" s="3"/>
      <c r="QPQ230" s="11"/>
      <c r="QPR230" s="4"/>
      <c r="QPS230" s="4"/>
      <c r="QPT230" s="15"/>
      <c r="QPU230" s="15"/>
      <c r="QPV230" s="3"/>
      <c r="QPW230" s="3"/>
      <c r="QPX230" s="4"/>
      <c r="QPY230" s="4"/>
      <c r="QPZ230" s="3"/>
      <c r="QQA230" s="6"/>
      <c r="QQB230" s="14"/>
      <c r="QQC230" s="101"/>
      <c r="QQD230" s="14"/>
      <c r="QQE230" s="4"/>
      <c r="QQF230" s="4"/>
      <c r="QQG230" s="4"/>
      <c r="QQH230" s="4"/>
      <c r="QQI230" s="4"/>
      <c r="QQJ230" s="4"/>
      <c r="QQK230" s="3"/>
      <c r="QQL230" s="11"/>
      <c r="QQM230" s="4"/>
      <c r="QQN230" s="4"/>
      <c r="QQO230" s="15"/>
      <c r="QQP230" s="15"/>
      <c r="QQQ230" s="3"/>
      <c r="QQR230" s="3"/>
      <c r="QQS230" s="4"/>
      <c r="QQT230" s="4"/>
      <c r="QQU230" s="3"/>
      <c r="QQV230" s="6"/>
      <c r="QQW230" s="14"/>
      <c r="QQX230" s="101"/>
      <c r="QQY230" s="14"/>
      <c r="QQZ230" s="4"/>
      <c r="QRA230" s="4"/>
      <c r="QRB230" s="4"/>
      <c r="QRC230" s="4"/>
      <c r="QRD230" s="4"/>
      <c r="QRE230" s="4"/>
      <c r="QRF230" s="3"/>
      <c r="QRG230" s="11"/>
      <c r="QRH230" s="4"/>
      <c r="QRI230" s="4"/>
      <c r="QRJ230" s="15"/>
      <c r="QRK230" s="15"/>
      <c r="QRL230" s="3"/>
      <c r="QRM230" s="3"/>
      <c r="QRN230" s="4"/>
      <c r="QRO230" s="4"/>
      <c r="QRP230" s="3"/>
      <c r="QRQ230" s="6"/>
      <c r="QRR230" s="14"/>
      <c r="QRS230" s="101"/>
      <c r="QRT230" s="14"/>
      <c r="QRU230" s="4"/>
      <c r="QRV230" s="4"/>
      <c r="QRW230" s="4"/>
      <c r="QRX230" s="4"/>
      <c r="QRY230" s="4"/>
      <c r="QRZ230" s="4"/>
      <c r="QSA230" s="3"/>
      <c r="QSB230" s="11"/>
      <c r="QSC230" s="4"/>
      <c r="QSD230" s="4"/>
      <c r="QSE230" s="15"/>
      <c r="QSF230" s="15"/>
      <c r="QSG230" s="3"/>
      <c r="QSH230" s="3"/>
      <c r="QSI230" s="4"/>
      <c r="QSJ230" s="4"/>
      <c r="QSK230" s="3"/>
      <c r="QSL230" s="6"/>
      <c r="QSM230" s="14"/>
      <c r="QSN230" s="101"/>
      <c r="QSO230" s="14"/>
      <c r="QSP230" s="4"/>
      <c r="QSQ230" s="4"/>
      <c r="QSR230" s="4"/>
      <c r="QSS230" s="4"/>
      <c r="QST230" s="4"/>
      <c r="QSU230" s="4"/>
      <c r="QSV230" s="3"/>
      <c r="QSW230" s="11"/>
      <c r="QSX230" s="4"/>
      <c r="QSY230" s="4"/>
      <c r="QSZ230" s="15"/>
      <c r="QTA230" s="15"/>
      <c r="QTB230" s="3"/>
      <c r="QTC230" s="3"/>
      <c r="QTD230" s="4"/>
      <c r="QTE230" s="4"/>
      <c r="QTF230" s="3"/>
      <c r="QTG230" s="6"/>
      <c r="QTH230" s="14"/>
      <c r="QTI230" s="101"/>
      <c r="QTJ230" s="14"/>
      <c r="QTK230" s="4"/>
      <c r="QTL230" s="4"/>
      <c r="QTM230" s="4"/>
      <c r="QTN230" s="4"/>
      <c r="QTO230" s="4"/>
      <c r="QTP230" s="4"/>
      <c r="QTQ230" s="3"/>
      <c r="QTR230" s="11"/>
      <c r="QTS230" s="4"/>
      <c r="QTT230" s="4"/>
      <c r="QTU230" s="15"/>
      <c r="QTV230" s="15"/>
      <c r="QTW230" s="3"/>
      <c r="QTX230" s="3"/>
      <c r="QTY230" s="4"/>
      <c r="QTZ230" s="4"/>
      <c r="QUA230" s="3"/>
      <c r="QUB230" s="6"/>
      <c r="QUC230" s="14"/>
      <c r="QUD230" s="101"/>
      <c r="QUE230" s="14"/>
      <c r="QUF230" s="4"/>
      <c r="QUG230" s="4"/>
      <c r="QUH230" s="4"/>
      <c r="QUI230" s="4"/>
      <c r="QUJ230" s="4"/>
      <c r="QUK230" s="4"/>
      <c r="QUL230" s="3"/>
      <c r="QUM230" s="11"/>
      <c r="QUN230" s="4"/>
      <c r="QUO230" s="4"/>
      <c r="QUP230" s="15"/>
      <c r="QUQ230" s="15"/>
      <c r="QUR230" s="3"/>
      <c r="QUS230" s="3"/>
      <c r="QUT230" s="4"/>
      <c r="QUU230" s="4"/>
      <c r="QUV230" s="3"/>
      <c r="QUW230" s="6"/>
      <c r="QUX230" s="14"/>
      <c r="QUY230" s="101"/>
      <c r="QUZ230" s="14"/>
      <c r="QVA230" s="4"/>
      <c r="QVB230" s="4"/>
      <c r="QVC230" s="4"/>
      <c r="QVD230" s="4"/>
      <c r="QVE230" s="4"/>
      <c r="QVF230" s="4"/>
      <c r="QVG230" s="3"/>
      <c r="QVH230" s="11"/>
      <c r="QVI230" s="4"/>
      <c r="QVJ230" s="4"/>
      <c r="QVK230" s="15"/>
      <c r="QVL230" s="15"/>
      <c r="QVM230" s="3"/>
      <c r="QVN230" s="3"/>
      <c r="QVO230" s="4"/>
      <c r="QVP230" s="4"/>
      <c r="QVQ230" s="3"/>
      <c r="QVR230" s="6"/>
      <c r="QVS230" s="14"/>
      <c r="QVT230" s="101"/>
      <c r="QVU230" s="14"/>
      <c r="QVV230" s="4"/>
      <c r="QVW230" s="4"/>
      <c r="QVX230" s="4"/>
      <c r="QVY230" s="4"/>
      <c r="QVZ230" s="4"/>
      <c r="QWA230" s="4"/>
      <c r="QWB230" s="3"/>
      <c r="QWC230" s="11"/>
      <c r="QWD230" s="4"/>
      <c r="QWE230" s="4"/>
      <c r="QWF230" s="15"/>
      <c r="QWG230" s="15"/>
      <c r="QWH230" s="3"/>
      <c r="QWI230" s="3"/>
      <c r="QWJ230" s="4"/>
      <c r="QWK230" s="4"/>
      <c r="QWL230" s="3"/>
      <c r="QWM230" s="6"/>
      <c r="QWN230" s="14"/>
      <c r="QWO230" s="101"/>
      <c r="QWP230" s="14"/>
      <c r="QWQ230" s="4"/>
      <c r="QWR230" s="4"/>
      <c r="QWS230" s="4"/>
      <c r="QWT230" s="4"/>
      <c r="QWU230" s="4"/>
      <c r="QWV230" s="4"/>
      <c r="QWW230" s="3"/>
      <c r="QWX230" s="11"/>
      <c r="QWY230" s="4"/>
      <c r="QWZ230" s="4"/>
      <c r="QXA230" s="15"/>
      <c r="QXB230" s="15"/>
      <c r="QXC230" s="3"/>
      <c r="QXD230" s="3"/>
      <c r="QXE230" s="4"/>
      <c r="QXF230" s="4"/>
      <c r="QXG230" s="3"/>
      <c r="QXH230" s="6"/>
      <c r="QXI230" s="14"/>
      <c r="QXJ230" s="101"/>
      <c r="QXK230" s="14"/>
      <c r="QXL230" s="4"/>
      <c r="QXM230" s="4"/>
      <c r="QXN230" s="4"/>
      <c r="QXO230" s="4"/>
      <c r="QXP230" s="4"/>
      <c r="QXQ230" s="4"/>
      <c r="QXR230" s="3"/>
      <c r="QXS230" s="11"/>
      <c r="QXT230" s="4"/>
      <c r="QXU230" s="4"/>
      <c r="QXV230" s="15"/>
      <c r="QXW230" s="15"/>
      <c r="QXX230" s="3"/>
      <c r="QXY230" s="3"/>
      <c r="QXZ230" s="4"/>
      <c r="QYA230" s="4"/>
      <c r="QYB230" s="3"/>
      <c r="QYC230" s="6"/>
      <c r="QYD230" s="14"/>
      <c r="QYE230" s="101"/>
      <c r="QYF230" s="14"/>
      <c r="QYG230" s="4"/>
      <c r="QYH230" s="4"/>
      <c r="QYI230" s="4"/>
      <c r="QYJ230" s="4"/>
      <c r="QYK230" s="4"/>
      <c r="QYL230" s="4"/>
      <c r="QYM230" s="3"/>
      <c r="QYN230" s="11"/>
      <c r="QYO230" s="4"/>
      <c r="QYP230" s="4"/>
      <c r="QYQ230" s="15"/>
      <c r="QYR230" s="15"/>
      <c r="QYS230" s="3"/>
      <c r="QYT230" s="3"/>
      <c r="QYU230" s="4"/>
      <c r="QYV230" s="4"/>
      <c r="QYW230" s="3"/>
      <c r="QYX230" s="6"/>
      <c r="QYY230" s="14"/>
      <c r="QYZ230" s="101"/>
      <c r="QZA230" s="14"/>
      <c r="QZB230" s="4"/>
      <c r="QZC230" s="4"/>
      <c r="QZD230" s="4"/>
      <c r="QZE230" s="4"/>
      <c r="QZF230" s="4"/>
      <c r="QZG230" s="4"/>
      <c r="QZH230" s="3"/>
      <c r="QZI230" s="11"/>
      <c r="QZJ230" s="4"/>
      <c r="QZK230" s="4"/>
      <c r="QZL230" s="15"/>
      <c r="QZM230" s="15"/>
      <c r="QZN230" s="3"/>
      <c r="QZO230" s="3"/>
      <c r="QZP230" s="4"/>
      <c r="QZQ230" s="4"/>
      <c r="QZR230" s="3"/>
      <c r="QZS230" s="6"/>
      <c r="QZT230" s="14"/>
      <c r="QZU230" s="101"/>
      <c r="QZV230" s="14"/>
      <c r="QZW230" s="4"/>
      <c r="QZX230" s="4"/>
      <c r="QZY230" s="4"/>
      <c r="QZZ230" s="4"/>
      <c r="RAA230" s="4"/>
      <c r="RAB230" s="4"/>
      <c r="RAC230" s="3"/>
      <c r="RAD230" s="11"/>
      <c r="RAE230" s="4"/>
      <c r="RAF230" s="4"/>
      <c r="RAG230" s="15"/>
      <c r="RAH230" s="15"/>
      <c r="RAI230" s="3"/>
      <c r="RAJ230" s="3"/>
      <c r="RAK230" s="4"/>
      <c r="RAL230" s="4"/>
      <c r="RAM230" s="3"/>
      <c r="RAN230" s="6"/>
      <c r="RAO230" s="14"/>
      <c r="RAP230" s="101"/>
      <c r="RAQ230" s="14"/>
      <c r="RAR230" s="4"/>
      <c r="RAS230" s="4"/>
      <c r="RAT230" s="4"/>
      <c r="RAU230" s="4"/>
      <c r="RAV230" s="4"/>
      <c r="RAW230" s="4"/>
      <c r="RAX230" s="3"/>
      <c r="RAY230" s="11"/>
      <c r="RAZ230" s="4"/>
      <c r="RBA230" s="4"/>
      <c r="RBB230" s="15"/>
      <c r="RBC230" s="15"/>
      <c r="RBD230" s="3"/>
      <c r="RBE230" s="3"/>
      <c r="RBF230" s="4"/>
      <c r="RBG230" s="4"/>
      <c r="RBH230" s="3"/>
      <c r="RBI230" s="6"/>
      <c r="RBJ230" s="14"/>
      <c r="RBK230" s="101"/>
      <c r="RBL230" s="14"/>
      <c r="RBM230" s="4"/>
      <c r="RBN230" s="4"/>
      <c r="RBO230" s="4"/>
      <c r="RBP230" s="4"/>
      <c r="RBQ230" s="4"/>
      <c r="RBR230" s="4"/>
      <c r="RBS230" s="3"/>
      <c r="RBT230" s="11"/>
      <c r="RBU230" s="4"/>
      <c r="RBV230" s="4"/>
      <c r="RBW230" s="15"/>
      <c r="RBX230" s="15"/>
      <c r="RBY230" s="3"/>
      <c r="RBZ230" s="3"/>
      <c r="RCA230" s="4"/>
      <c r="RCB230" s="4"/>
      <c r="RCC230" s="3"/>
      <c r="RCD230" s="6"/>
      <c r="RCE230" s="14"/>
      <c r="RCF230" s="101"/>
      <c r="RCG230" s="14"/>
      <c r="RCH230" s="4"/>
      <c r="RCI230" s="4"/>
      <c r="RCJ230" s="4"/>
      <c r="RCK230" s="4"/>
      <c r="RCL230" s="4"/>
      <c r="RCM230" s="4"/>
      <c r="RCN230" s="3"/>
      <c r="RCO230" s="11"/>
      <c r="RCP230" s="4"/>
      <c r="RCQ230" s="4"/>
      <c r="RCR230" s="15"/>
      <c r="RCS230" s="15"/>
      <c r="RCT230" s="3"/>
      <c r="RCU230" s="3"/>
      <c r="RCV230" s="4"/>
      <c r="RCW230" s="4"/>
      <c r="RCX230" s="3"/>
      <c r="RCY230" s="6"/>
      <c r="RCZ230" s="14"/>
      <c r="RDA230" s="101"/>
      <c r="RDB230" s="14"/>
      <c r="RDC230" s="4"/>
      <c r="RDD230" s="4"/>
      <c r="RDE230" s="4"/>
      <c r="RDF230" s="4"/>
      <c r="RDG230" s="4"/>
      <c r="RDH230" s="4"/>
      <c r="RDI230" s="3"/>
      <c r="RDJ230" s="11"/>
      <c r="RDK230" s="4"/>
      <c r="RDL230" s="4"/>
      <c r="RDM230" s="15"/>
      <c r="RDN230" s="15"/>
      <c r="RDO230" s="3"/>
      <c r="RDP230" s="3"/>
      <c r="RDQ230" s="4"/>
      <c r="RDR230" s="4"/>
      <c r="RDS230" s="3"/>
      <c r="RDT230" s="6"/>
      <c r="RDU230" s="14"/>
      <c r="RDV230" s="101"/>
      <c r="RDW230" s="14"/>
      <c r="RDX230" s="4"/>
      <c r="RDY230" s="4"/>
      <c r="RDZ230" s="4"/>
      <c r="REA230" s="4"/>
      <c r="REB230" s="4"/>
      <c r="REC230" s="4"/>
      <c r="RED230" s="3"/>
      <c r="REE230" s="11"/>
      <c r="REF230" s="4"/>
      <c r="REG230" s="4"/>
      <c r="REH230" s="15"/>
      <c r="REI230" s="15"/>
      <c r="REJ230" s="3"/>
      <c r="REK230" s="3"/>
      <c r="REL230" s="4"/>
      <c r="REM230" s="4"/>
      <c r="REN230" s="3"/>
      <c r="REO230" s="6"/>
      <c r="REP230" s="14"/>
      <c r="REQ230" s="101"/>
      <c r="RER230" s="14"/>
      <c r="RES230" s="4"/>
      <c r="RET230" s="4"/>
      <c r="REU230" s="4"/>
      <c r="REV230" s="4"/>
      <c r="REW230" s="4"/>
      <c r="REX230" s="4"/>
      <c r="REY230" s="3"/>
      <c r="REZ230" s="11"/>
      <c r="RFA230" s="4"/>
      <c r="RFB230" s="4"/>
      <c r="RFC230" s="15"/>
      <c r="RFD230" s="15"/>
      <c r="RFE230" s="3"/>
      <c r="RFF230" s="3"/>
      <c r="RFG230" s="4"/>
      <c r="RFH230" s="4"/>
      <c r="RFI230" s="3"/>
      <c r="RFJ230" s="6"/>
      <c r="RFK230" s="14"/>
      <c r="RFL230" s="101"/>
      <c r="RFM230" s="14"/>
      <c r="RFN230" s="4"/>
      <c r="RFO230" s="4"/>
      <c r="RFP230" s="4"/>
      <c r="RFQ230" s="4"/>
      <c r="RFR230" s="4"/>
      <c r="RFS230" s="4"/>
      <c r="RFT230" s="3"/>
      <c r="RFU230" s="11"/>
      <c r="RFV230" s="4"/>
      <c r="RFW230" s="4"/>
      <c r="RFX230" s="15"/>
      <c r="RFY230" s="15"/>
      <c r="RFZ230" s="3"/>
      <c r="RGA230" s="3"/>
      <c r="RGB230" s="4"/>
      <c r="RGC230" s="4"/>
      <c r="RGD230" s="3"/>
      <c r="RGE230" s="6"/>
      <c r="RGF230" s="14"/>
      <c r="RGG230" s="101"/>
      <c r="RGH230" s="14"/>
      <c r="RGI230" s="4"/>
      <c r="RGJ230" s="4"/>
      <c r="RGK230" s="4"/>
      <c r="RGL230" s="4"/>
      <c r="RGM230" s="4"/>
      <c r="RGN230" s="4"/>
      <c r="RGO230" s="3"/>
      <c r="RGP230" s="11"/>
      <c r="RGQ230" s="4"/>
      <c r="RGR230" s="4"/>
      <c r="RGS230" s="15"/>
      <c r="RGT230" s="15"/>
      <c r="RGU230" s="3"/>
      <c r="RGV230" s="3"/>
      <c r="RGW230" s="4"/>
      <c r="RGX230" s="4"/>
      <c r="RGY230" s="3"/>
      <c r="RGZ230" s="6"/>
      <c r="RHA230" s="14"/>
      <c r="RHB230" s="101"/>
      <c r="RHC230" s="14"/>
      <c r="RHD230" s="4"/>
      <c r="RHE230" s="4"/>
      <c r="RHF230" s="4"/>
      <c r="RHG230" s="4"/>
      <c r="RHH230" s="4"/>
      <c r="RHI230" s="4"/>
      <c r="RHJ230" s="3"/>
      <c r="RHK230" s="11"/>
      <c r="RHL230" s="4"/>
      <c r="RHM230" s="4"/>
      <c r="RHN230" s="15"/>
      <c r="RHO230" s="15"/>
      <c r="RHP230" s="3"/>
      <c r="RHQ230" s="3"/>
      <c r="RHR230" s="4"/>
      <c r="RHS230" s="4"/>
      <c r="RHT230" s="3"/>
      <c r="RHU230" s="6"/>
      <c r="RHV230" s="14"/>
      <c r="RHW230" s="101"/>
      <c r="RHX230" s="14"/>
      <c r="RHY230" s="4"/>
      <c r="RHZ230" s="4"/>
      <c r="RIA230" s="4"/>
      <c r="RIB230" s="4"/>
      <c r="RIC230" s="4"/>
      <c r="RID230" s="4"/>
      <c r="RIE230" s="3"/>
      <c r="RIF230" s="11"/>
      <c r="RIG230" s="4"/>
      <c r="RIH230" s="4"/>
      <c r="RII230" s="15"/>
      <c r="RIJ230" s="15"/>
      <c r="RIK230" s="3"/>
      <c r="RIL230" s="3"/>
      <c r="RIM230" s="4"/>
      <c r="RIN230" s="4"/>
      <c r="RIO230" s="3"/>
      <c r="RIP230" s="6"/>
      <c r="RIQ230" s="14"/>
      <c r="RIR230" s="101"/>
      <c r="RIS230" s="14"/>
      <c r="RIT230" s="4"/>
      <c r="RIU230" s="4"/>
      <c r="RIV230" s="4"/>
      <c r="RIW230" s="4"/>
      <c r="RIX230" s="4"/>
      <c r="RIY230" s="4"/>
      <c r="RIZ230" s="3"/>
      <c r="RJA230" s="11"/>
      <c r="RJB230" s="4"/>
      <c r="RJC230" s="4"/>
      <c r="RJD230" s="15"/>
      <c r="RJE230" s="15"/>
      <c r="RJF230" s="3"/>
      <c r="RJG230" s="3"/>
      <c r="RJH230" s="4"/>
      <c r="RJI230" s="4"/>
      <c r="RJJ230" s="3"/>
      <c r="RJK230" s="6"/>
      <c r="RJL230" s="14"/>
      <c r="RJM230" s="101"/>
      <c r="RJN230" s="14"/>
      <c r="RJO230" s="4"/>
      <c r="RJP230" s="4"/>
      <c r="RJQ230" s="4"/>
      <c r="RJR230" s="4"/>
      <c r="RJS230" s="4"/>
      <c r="RJT230" s="4"/>
      <c r="RJU230" s="3"/>
      <c r="RJV230" s="11"/>
      <c r="RJW230" s="4"/>
      <c r="RJX230" s="4"/>
      <c r="RJY230" s="15"/>
      <c r="RJZ230" s="15"/>
      <c r="RKA230" s="3"/>
      <c r="RKB230" s="3"/>
      <c r="RKC230" s="4"/>
      <c r="RKD230" s="4"/>
      <c r="RKE230" s="3"/>
      <c r="RKF230" s="6"/>
      <c r="RKG230" s="14"/>
      <c r="RKH230" s="101"/>
      <c r="RKI230" s="14"/>
      <c r="RKJ230" s="4"/>
      <c r="RKK230" s="4"/>
      <c r="RKL230" s="4"/>
      <c r="RKM230" s="4"/>
      <c r="RKN230" s="4"/>
      <c r="RKO230" s="4"/>
      <c r="RKP230" s="3"/>
      <c r="RKQ230" s="11"/>
      <c r="RKR230" s="4"/>
      <c r="RKS230" s="4"/>
      <c r="RKT230" s="15"/>
      <c r="RKU230" s="15"/>
      <c r="RKV230" s="3"/>
      <c r="RKW230" s="3"/>
      <c r="RKX230" s="4"/>
      <c r="RKY230" s="4"/>
      <c r="RKZ230" s="3"/>
      <c r="RLA230" s="6"/>
      <c r="RLB230" s="14"/>
      <c r="RLC230" s="101"/>
      <c r="RLD230" s="14"/>
      <c r="RLE230" s="4"/>
      <c r="RLF230" s="4"/>
      <c r="RLG230" s="4"/>
      <c r="RLH230" s="4"/>
      <c r="RLI230" s="4"/>
      <c r="RLJ230" s="4"/>
      <c r="RLK230" s="3"/>
      <c r="RLL230" s="11"/>
      <c r="RLM230" s="4"/>
      <c r="RLN230" s="4"/>
      <c r="RLO230" s="15"/>
      <c r="RLP230" s="15"/>
      <c r="RLQ230" s="3"/>
      <c r="RLR230" s="3"/>
      <c r="RLS230" s="4"/>
      <c r="RLT230" s="4"/>
      <c r="RLU230" s="3"/>
      <c r="RLV230" s="6"/>
      <c r="RLW230" s="14"/>
      <c r="RLX230" s="101"/>
      <c r="RLY230" s="14"/>
      <c r="RLZ230" s="4"/>
      <c r="RMA230" s="4"/>
      <c r="RMB230" s="4"/>
      <c r="RMC230" s="4"/>
      <c r="RMD230" s="4"/>
      <c r="RME230" s="4"/>
      <c r="RMF230" s="3"/>
      <c r="RMG230" s="11"/>
      <c r="RMH230" s="4"/>
      <c r="RMI230" s="4"/>
      <c r="RMJ230" s="15"/>
      <c r="RMK230" s="15"/>
      <c r="RML230" s="3"/>
      <c r="RMM230" s="3"/>
      <c r="RMN230" s="4"/>
      <c r="RMO230" s="4"/>
      <c r="RMP230" s="3"/>
      <c r="RMQ230" s="6"/>
      <c r="RMR230" s="14"/>
      <c r="RMS230" s="101"/>
      <c r="RMT230" s="14"/>
      <c r="RMU230" s="4"/>
      <c r="RMV230" s="4"/>
      <c r="RMW230" s="4"/>
      <c r="RMX230" s="4"/>
      <c r="RMY230" s="4"/>
      <c r="RMZ230" s="4"/>
      <c r="RNA230" s="3"/>
      <c r="RNB230" s="11"/>
      <c r="RNC230" s="4"/>
      <c r="RND230" s="4"/>
      <c r="RNE230" s="15"/>
      <c r="RNF230" s="15"/>
      <c r="RNG230" s="3"/>
      <c r="RNH230" s="3"/>
      <c r="RNI230" s="4"/>
      <c r="RNJ230" s="4"/>
      <c r="RNK230" s="3"/>
      <c r="RNL230" s="6"/>
      <c r="RNM230" s="14"/>
      <c r="RNN230" s="101"/>
      <c r="RNO230" s="14"/>
      <c r="RNP230" s="4"/>
      <c r="RNQ230" s="4"/>
      <c r="RNR230" s="4"/>
      <c r="RNS230" s="4"/>
      <c r="RNT230" s="4"/>
      <c r="RNU230" s="4"/>
      <c r="RNV230" s="3"/>
      <c r="RNW230" s="11"/>
      <c r="RNX230" s="4"/>
      <c r="RNY230" s="4"/>
      <c r="RNZ230" s="15"/>
      <c r="ROA230" s="15"/>
      <c r="ROB230" s="3"/>
      <c r="ROC230" s="3"/>
      <c r="ROD230" s="4"/>
      <c r="ROE230" s="4"/>
      <c r="ROF230" s="3"/>
      <c r="ROG230" s="6"/>
      <c r="ROH230" s="14"/>
      <c r="ROI230" s="101"/>
      <c r="ROJ230" s="14"/>
      <c r="ROK230" s="4"/>
      <c r="ROL230" s="4"/>
      <c r="ROM230" s="4"/>
      <c r="RON230" s="4"/>
      <c r="ROO230" s="4"/>
      <c r="ROP230" s="4"/>
      <c r="ROQ230" s="3"/>
      <c r="ROR230" s="11"/>
      <c r="ROS230" s="4"/>
      <c r="ROT230" s="4"/>
      <c r="ROU230" s="15"/>
      <c r="ROV230" s="15"/>
      <c r="ROW230" s="3"/>
      <c r="ROX230" s="3"/>
      <c r="ROY230" s="4"/>
      <c r="ROZ230" s="4"/>
      <c r="RPA230" s="3"/>
      <c r="RPB230" s="6"/>
      <c r="RPC230" s="14"/>
      <c r="RPD230" s="101"/>
      <c r="RPE230" s="14"/>
      <c r="RPF230" s="4"/>
      <c r="RPG230" s="4"/>
      <c r="RPH230" s="4"/>
      <c r="RPI230" s="4"/>
      <c r="RPJ230" s="4"/>
      <c r="RPK230" s="4"/>
      <c r="RPL230" s="3"/>
      <c r="RPM230" s="11"/>
      <c r="RPN230" s="4"/>
      <c r="RPO230" s="4"/>
      <c r="RPP230" s="15"/>
      <c r="RPQ230" s="15"/>
      <c r="RPR230" s="3"/>
      <c r="RPS230" s="3"/>
      <c r="RPT230" s="4"/>
      <c r="RPU230" s="4"/>
      <c r="RPV230" s="3"/>
      <c r="RPW230" s="6"/>
      <c r="RPX230" s="14"/>
      <c r="RPY230" s="101"/>
      <c r="RPZ230" s="14"/>
      <c r="RQA230" s="4"/>
      <c r="RQB230" s="4"/>
      <c r="RQC230" s="4"/>
      <c r="RQD230" s="4"/>
      <c r="RQE230" s="4"/>
      <c r="RQF230" s="4"/>
      <c r="RQG230" s="3"/>
      <c r="RQH230" s="11"/>
      <c r="RQI230" s="4"/>
      <c r="RQJ230" s="4"/>
      <c r="RQK230" s="15"/>
      <c r="RQL230" s="15"/>
      <c r="RQM230" s="3"/>
      <c r="RQN230" s="3"/>
      <c r="RQO230" s="4"/>
      <c r="RQP230" s="4"/>
      <c r="RQQ230" s="3"/>
      <c r="RQR230" s="6"/>
      <c r="RQS230" s="14"/>
      <c r="RQT230" s="101"/>
      <c r="RQU230" s="14"/>
      <c r="RQV230" s="4"/>
      <c r="RQW230" s="4"/>
      <c r="RQX230" s="4"/>
      <c r="RQY230" s="4"/>
      <c r="RQZ230" s="4"/>
      <c r="RRA230" s="4"/>
      <c r="RRB230" s="3"/>
      <c r="RRC230" s="11"/>
      <c r="RRD230" s="4"/>
      <c r="RRE230" s="4"/>
      <c r="RRF230" s="15"/>
      <c r="RRG230" s="15"/>
      <c r="RRH230" s="3"/>
      <c r="RRI230" s="3"/>
      <c r="RRJ230" s="4"/>
      <c r="RRK230" s="4"/>
      <c r="RRL230" s="3"/>
      <c r="RRM230" s="6"/>
      <c r="RRN230" s="14"/>
      <c r="RRO230" s="101"/>
      <c r="RRP230" s="14"/>
      <c r="RRQ230" s="4"/>
      <c r="RRR230" s="4"/>
      <c r="RRS230" s="4"/>
      <c r="RRT230" s="4"/>
      <c r="RRU230" s="4"/>
      <c r="RRV230" s="4"/>
      <c r="RRW230" s="3"/>
      <c r="RRX230" s="11"/>
      <c r="RRY230" s="4"/>
      <c r="RRZ230" s="4"/>
      <c r="RSA230" s="15"/>
      <c r="RSB230" s="15"/>
      <c r="RSC230" s="3"/>
      <c r="RSD230" s="3"/>
      <c r="RSE230" s="4"/>
      <c r="RSF230" s="4"/>
      <c r="RSG230" s="3"/>
      <c r="RSH230" s="6"/>
      <c r="RSI230" s="14"/>
      <c r="RSJ230" s="101"/>
      <c r="RSK230" s="14"/>
      <c r="RSL230" s="4"/>
      <c r="RSM230" s="4"/>
      <c r="RSN230" s="4"/>
      <c r="RSO230" s="4"/>
      <c r="RSP230" s="4"/>
      <c r="RSQ230" s="4"/>
      <c r="RSR230" s="3"/>
      <c r="RSS230" s="11"/>
      <c r="RST230" s="4"/>
      <c r="RSU230" s="4"/>
      <c r="RSV230" s="15"/>
      <c r="RSW230" s="15"/>
      <c r="RSX230" s="3"/>
      <c r="RSY230" s="3"/>
      <c r="RSZ230" s="4"/>
      <c r="RTA230" s="4"/>
      <c r="RTB230" s="3"/>
      <c r="RTC230" s="6"/>
      <c r="RTD230" s="14"/>
      <c r="RTE230" s="101"/>
      <c r="RTF230" s="14"/>
      <c r="RTG230" s="4"/>
      <c r="RTH230" s="4"/>
      <c r="RTI230" s="4"/>
      <c r="RTJ230" s="4"/>
      <c r="RTK230" s="4"/>
      <c r="RTL230" s="4"/>
      <c r="RTM230" s="3"/>
      <c r="RTN230" s="11"/>
      <c r="RTO230" s="4"/>
      <c r="RTP230" s="4"/>
      <c r="RTQ230" s="15"/>
      <c r="RTR230" s="15"/>
      <c r="RTS230" s="3"/>
      <c r="RTT230" s="3"/>
      <c r="RTU230" s="4"/>
      <c r="RTV230" s="4"/>
      <c r="RTW230" s="3"/>
      <c r="RTX230" s="6"/>
      <c r="RTY230" s="14"/>
      <c r="RTZ230" s="101"/>
      <c r="RUA230" s="14"/>
      <c r="RUB230" s="4"/>
      <c r="RUC230" s="4"/>
      <c r="RUD230" s="4"/>
      <c r="RUE230" s="4"/>
      <c r="RUF230" s="4"/>
      <c r="RUG230" s="4"/>
      <c r="RUH230" s="3"/>
      <c r="RUI230" s="11"/>
      <c r="RUJ230" s="4"/>
      <c r="RUK230" s="4"/>
      <c r="RUL230" s="15"/>
      <c r="RUM230" s="15"/>
      <c r="RUN230" s="3"/>
      <c r="RUO230" s="3"/>
      <c r="RUP230" s="4"/>
      <c r="RUQ230" s="4"/>
      <c r="RUR230" s="3"/>
      <c r="RUS230" s="6"/>
      <c r="RUT230" s="14"/>
      <c r="RUU230" s="101"/>
      <c r="RUV230" s="14"/>
      <c r="RUW230" s="4"/>
      <c r="RUX230" s="4"/>
      <c r="RUY230" s="4"/>
      <c r="RUZ230" s="4"/>
      <c r="RVA230" s="4"/>
      <c r="RVB230" s="4"/>
      <c r="RVC230" s="3"/>
      <c r="RVD230" s="11"/>
      <c r="RVE230" s="4"/>
      <c r="RVF230" s="4"/>
      <c r="RVG230" s="15"/>
      <c r="RVH230" s="15"/>
      <c r="RVI230" s="3"/>
      <c r="RVJ230" s="3"/>
      <c r="RVK230" s="4"/>
      <c r="RVL230" s="4"/>
      <c r="RVM230" s="3"/>
      <c r="RVN230" s="6"/>
      <c r="RVO230" s="14"/>
      <c r="RVP230" s="101"/>
      <c r="RVQ230" s="14"/>
      <c r="RVR230" s="4"/>
      <c r="RVS230" s="4"/>
      <c r="RVT230" s="4"/>
      <c r="RVU230" s="4"/>
      <c r="RVV230" s="4"/>
      <c r="RVW230" s="4"/>
      <c r="RVX230" s="3"/>
      <c r="RVY230" s="11"/>
      <c r="RVZ230" s="4"/>
      <c r="RWA230" s="4"/>
      <c r="RWB230" s="15"/>
      <c r="RWC230" s="15"/>
      <c r="RWD230" s="3"/>
      <c r="RWE230" s="3"/>
      <c r="RWF230" s="4"/>
      <c r="RWG230" s="4"/>
      <c r="RWH230" s="3"/>
      <c r="RWI230" s="6"/>
      <c r="RWJ230" s="14"/>
      <c r="RWK230" s="101"/>
      <c r="RWL230" s="14"/>
      <c r="RWM230" s="4"/>
      <c r="RWN230" s="4"/>
      <c r="RWO230" s="4"/>
      <c r="RWP230" s="4"/>
      <c r="RWQ230" s="4"/>
      <c r="RWR230" s="4"/>
      <c r="RWS230" s="3"/>
      <c r="RWT230" s="11"/>
      <c r="RWU230" s="4"/>
      <c r="RWV230" s="4"/>
      <c r="RWW230" s="15"/>
      <c r="RWX230" s="15"/>
      <c r="RWY230" s="3"/>
      <c r="RWZ230" s="3"/>
      <c r="RXA230" s="4"/>
      <c r="RXB230" s="4"/>
      <c r="RXC230" s="3"/>
      <c r="RXD230" s="6"/>
      <c r="RXE230" s="14"/>
      <c r="RXF230" s="101"/>
      <c r="RXG230" s="14"/>
      <c r="RXH230" s="4"/>
      <c r="RXI230" s="4"/>
      <c r="RXJ230" s="4"/>
      <c r="RXK230" s="4"/>
      <c r="RXL230" s="4"/>
      <c r="RXM230" s="4"/>
      <c r="RXN230" s="3"/>
      <c r="RXO230" s="11"/>
      <c r="RXP230" s="4"/>
      <c r="RXQ230" s="4"/>
      <c r="RXR230" s="15"/>
      <c r="RXS230" s="15"/>
      <c r="RXT230" s="3"/>
      <c r="RXU230" s="3"/>
      <c r="RXV230" s="4"/>
      <c r="RXW230" s="4"/>
      <c r="RXX230" s="3"/>
      <c r="RXY230" s="6"/>
      <c r="RXZ230" s="14"/>
      <c r="RYA230" s="101"/>
      <c r="RYB230" s="14"/>
      <c r="RYC230" s="4"/>
      <c r="RYD230" s="4"/>
      <c r="RYE230" s="4"/>
      <c r="RYF230" s="4"/>
      <c r="RYG230" s="4"/>
      <c r="RYH230" s="4"/>
      <c r="RYI230" s="3"/>
      <c r="RYJ230" s="11"/>
      <c r="RYK230" s="4"/>
      <c r="RYL230" s="4"/>
      <c r="RYM230" s="15"/>
      <c r="RYN230" s="15"/>
      <c r="RYO230" s="3"/>
      <c r="RYP230" s="3"/>
      <c r="RYQ230" s="4"/>
      <c r="RYR230" s="4"/>
      <c r="RYS230" s="3"/>
      <c r="RYT230" s="6"/>
      <c r="RYU230" s="14"/>
      <c r="RYV230" s="101"/>
      <c r="RYW230" s="14"/>
      <c r="RYX230" s="4"/>
      <c r="RYY230" s="4"/>
      <c r="RYZ230" s="4"/>
      <c r="RZA230" s="4"/>
      <c r="RZB230" s="4"/>
      <c r="RZC230" s="4"/>
      <c r="RZD230" s="3"/>
      <c r="RZE230" s="11"/>
      <c r="RZF230" s="4"/>
      <c r="RZG230" s="4"/>
      <c r="RZH230" s="15"/>
      <c r="RZI230" s="15"/>
      <c r="RZJ230" s="3"/>
      <c r="RZK230" s="3"/>
      <c r="RZL230" s="4"/>
      <c r="RZM230" s="4"/>
      <c r="RZN230" s="3"/>
      <c r="RZO230" s="6"/>
      <c r="RZP230" s="14"/>
      <c r="RZQ230" s="101"/>
      <c r="RZR230" s="14"/>
      <c r="RZS230" s="4"/>
      <c r="RZT230" s="4"/>
      <c r="RZU230" s="4"/>
      <c r="RZV230" s="4"/>
      <c r="RZW230" s="4"/>
      <c r="RZX230" s="4"/>
      <c r="RZY230" s="3"/>
      <c r="RZZ230" s="11"/>
      <c r="SAA230" s="4"/>
      <c r="SAB230" s="4"/>
      <c r="SAC230" s="15"/>
      <c r="SAD230" s="15"/>
      <c r="SAE230" s="3"/>
      <c r="SAF230" s="3"/>
      <c r="SAG230" s="4"/>
      <c r="SAH230" s="4"/>
      <c r="SAI230" s="3"/>
      <c r="SAJ230" s="6"/>
      <c r="SAK230" s="14"/>
      <c r="SAL230" s="101"/>
      <c r="SAM230" s="14"/>
      <c r="SAN230" s="4"/>
      <c r="SAO230" s="4"/>
      <c r="SAP230" s="4"/>
      <c r="SAQ230" s="4"/>
      <c r="SAR230" s="4"/>
      <c r="SAS230" s="4"/>
      <c r="SAT230" s="3"/>
      <c r="SAU230" s="11"/>
      <c r="SAV230" s="4"/>
      <c r="SAW230" s="4"/>
      <c r="SAX230" s="15"/>
      <c r="SAY230" s="15"/>
      <c r="SAZ230" s="3"/>
      <c r="SBA230" s="3"/>
      <c r="SBB230" s="4"/>
      <c r="SBC230" s="4"/>
      <c r="SBD230" s="3"/>
      <c r="SBE230" s="6"/>
      <c r="SBF230" s="14"/>
      <c r="SBG230" s="101"/>
      <c r="SBH230" s="14"/>
      <c r="SBI230" s="4"/>
      <c r="SBJ230" s="4"/>
      <c r="SBK230" s="4"/>
      <c r="SBL230" s="4"/>
      <c r="SBM230" s="4"/>
      <c r="SBN230" s="4"/>
      <c r="SBO230" s="3"/>
      <c r="SBP230" s="11"/>
      <c r="SBQ230" s="4"/>
      <c r="SBR230" s="4"/>
      <c r="SBS230" s="15"/>
      <c r="SBT230" s="15"/>
      <c r="SBU230" s="3"/>
      <c r="SBV230" s="3"/>
      <c r="SBW230" s="4"/>
      <c r="SBX230" s="4"/>
      <c r="SBY230" s="3"/>
      <c r="SBZ230" s="6"/>
      <c r="SCA230" s="14"/>
      <c r="SCB230" s="101"/>
      <c r="SCC230" s="14"/>
      <c r="SCD230" s="4"/>
      <c r="SCE230" s="4"/>
      <c r="SCF230" s="4"/>
      <c r="SCG230" s="4"/>
      <c r="SCH230" s="4"/>
      <c r="SCI230" s="4"/>
      <c r="SCJ230" s="3"/>
      <c r="SCK230" s="11"/>
      <c r="SCL230" s="4"/>
      <c r="SCM230" s="4"/>
      <c r="SCN230" s="15"/>
      <c r="SCO230" s="15"/>
      <c r="SCP230" s="3"/>
      <c r="SCQ230" s="3"/>
      <c r="SCR230" s="4"/>
      <c r="SCS230" s="4"/>
      <c r="SCT230" s="3"/>
      <c r="SCU230" s="6"/>
      <c r="SCV230" s="14"/>
      <c r="SCW230" s="101"/>
      <c r="SCX230" s="14"/>
      <c r="SCY230" s="4"/>
      <c r="SCZ230" s="4"/>
      <c r="SDA230" s="4"/>
      <c r="SDB230" s="4"/>
      <c r="SDC230" s="4"/>
      <c r="SDD230" s="4"/>
      <c r="SDE230" s="3"/>
      <c r="SDF230" s="11"/>
      <c r="SDG230" s="4"/>
      <c r="SDH230" s="4"/>
      <c r="SDI230" s="15"/>
      <c r="SDJ230" s="15"/>
      <c r="SDK230" s="3"/>
      <c r="SDL230" s="3"/>
      <c r="SDM230" s="4"/>
      <c r="SDN230" s="4"/>
      <c r="SDO230" s="3"/>
      <c r="SDP230" s="6"/>
      <c r="SDQ230" s="14"/>
      <c r="SDR230" s="101"/>
      <c r="SDS230" s="14"/>
      <c r="SDT230" s="4"/>
      <c r="SDU230" s="4"/>
      <c r="SDV230" s="4"/>
      <c r="SDW230" s="4"/>
      <c r="SDX230" s="4"/>
      <c r="SDY230" s="4"/>
      <c r="SDZ230" s="3"/>
      <c r="SEA230" s="11"/>
      <c r="SEB230" s="4"/>
      <c r="SEC230" s="4"/>
      <c r="SED230" s="15"/>
      <c r="SEE230" s="15"/>
      <c r="SEF230" s="3"/>
      <c r="SEG230" s="3"/>
      <c r="SEH230" s="4"/>
      <c r="SEI230" s="4"/>
      <c r="SEJ230" s="3"/>
      <c r="SEK230" s="6"/>
      <c r="SEL230" s="14"/>
      <c r="SEM230" s="101"/>
      <c r="SEN230" s="14"/>
      <c r="SEO230" s="4"/>
      <c r="SEP230" s="4"/>
      <c r="SEQ230" s="4"/>
      <c r="SER230" s="4"/>
      <c r="SES230" s="4"/>
      <c r="SET230" s="4"/>
      <c r="SEU230" s="3"/>
      <c r="SEV230" s="11"/>
      <c r="SEW230" s="4"/>
      <c r="SEX230" s="4"/>
      <c r="SEY230" s="15"/>
      <c r="SEZ230" s="15"/>
      <c r="SFA230" s="3"/>
      <c r="SFB230" s="3"/>
      <c r="SFC230" s="4"/>
      <c r="SFD230" s="4"/>
      <c r="SFE230" s="3"/>
      <c r="SFF230" s="6"/>
      <c r="SFG230" s="14"/>
      <c r="SFH230" s="101"/>
      <c r="SFI230" s="14"/>
      <c r="SFJ230" s="4"/>
      <c r="SFK230" s="4"/>
      <c r="SFL230" s="4"/>
      <c r="SFM230" s="4"/>
      <c r="SFN230" s="4"/>
      <c r="SFO230" s="4"/>
      <c r="SFP230" s="3"/>
      <c r="SFQ230" s="11"/>
      <c r="SFR230" s="4"/>
      <c r="SFS230" s="4"/>
      <c r="SFT230" s="15"/>
      <c r="SFU230" s="15"/>
      <c r="SFV230" s="3"/>
      <c r="SFW230" s="3"/>
      <c r="SFX230" s="4"/>
      <c r="SFY230" s="4"/>
      <c r="SFZ230" s="3"/>
      <c r="SGA230" s="6"/>
      <c r="SGB230" s="14"/>
      <c r="SGC230" s="101"/>
      <c r="SGD230" s="14"/>
      <c r="SGE230" s="4"/>
      <c r="SGF230" s="4"/>
      <c r="SGG230" s="4"/>
      <c r="SGH230" s="4"/>
      <c r="SGI230" s="4"/>
      <c r="SGJ230" s="4"/>
      <c r="SGK230" s="3"/>
      <c r="SGL230" s="11"/>
      <c r="SGM230" s="4"/>
      <c r="SGN230" s="4"/>
      <c r="SGO230" s="15"/>
      <c r="SGP230" s="15"/>
      <c r="SGQ230" s="3"/>
      <c r="SGR230" s="3"/>
      <c r="SGS230" s="4"/>
      <c r="SGT230" s="4"/>
      <c r="SGU230" s="3"/>
      <c r="SGV230" s="6"/>
      <c r="SGW230" s="14"/>
      <c r="SGX230" s="101"/>
      <c r="SGY230" s="14"/>
      <c r="SGZ230" s="4"/>
      <c r="SHA230" s="4"/>
      <c r="SHB230" s="4"/>
      <c r="SHC230" s="4"/>
      <c r="SHD230" s="4"/>
      <c r="SHE230" s="4"/>
      <c r="SHF230" s="3"/>
      <c r="SHG230" s="11"/>
      <c r="SHH230" s="4"/>
      <c r="SHI230" s="4"/>
      <c r="SHJ230" s="15"/>
      <c r="SHK230" s="15"/>
      <c r="SHL230" s="3"/>
      <c r="SHM230" s="3"/>
      <c r="SHN230" s="4"/>
      <c r="SHO230" s="4"/>
      <c r="SHP230" s="3"/>
      <c r="SHQ230" s="6"/>
      <c r="SHR230" s="14"/>
      <c r="SHS230" s="101"/>
      <c r="SHT230" s="14"/>
      <c r="SHU230" s="4"/>
      <c r="SHV230" s="4"/>
      <c r="SHW230" s="4"/>
      <c r="SHX230" s="4"/>
      <c r="SHY230" s="4"/>
      <c r="SHZ230" s="4"/>
      <c r="SIA230" s="3"/>
      <c r="SIB230" s="11"/>
      <c r="SIC230" s="4"/>
      <c r="SID230" s="4"/>
      <c r="SIE230" s="15"/>
      <c r="SIF230" s="15"/>
      <c r="SIG230" s="3"/>
      <c r="SIH230" s="3"/>
      <c r="SII230" s="4"/>
      <c r="SIJ230" s="4"/>
      <c r="SIK230" s="3"/>
      <c r="SIL230" s="6"/>
      <c r="SIM230" s="14"/>
      <c r="SIN230" s="101"/>
      <c r="SIO230" s="14"/>
      <c r="SIP230" s="4"/>
      <c r="SIQ230" s="4"/>
      <c r="SIR230" s="4"/>
      <c r="SIS230" s="4"/>
      <c r="SIT230" s="4"/>
      <c r="SIU230" s="4"/>
      <c r="SIV230" s="3"/>
      <c r="SIW230" s="11"/>
      <c r="SIX230" s="4"/>
      <c r="SIY230" s="4"/>
      <c r="SIZ230" s="15"/>
      <c r="SJA230" s="15"/>
      <c r="SJB230" s="3"/>
      <c r="SJC230" s="3"/>
      <c r="SJD230" s="4"/>
      <c r="SJE230" s="4"/>
      <c r="SJF230" s="3"/>
      <c r="SJG230" s="6"/>
      <c r="SJH230" s="14"/>
      <c r="SJI230" s="101"/>
      <c r="SJJ230" s="14"/>
      <c r="SJK230" s="4"/>
      <c r="SJL230" s="4"/>
      <c r="SJM230" s="4"/>
      <c r="SJN230" s="4"/>
      <c r="SJO230" s="4"/>
      <c r="SJP230" s="4"/>
      <c r="SJQ230" s="3"/>
      <c r="SJR230" s="11"/>
      <c r="SJS230" s="4"/>
      <c r="SJT230" s="4"/>
      <c r="SJU230" s="15"/>
      <c r="SJV230" s="15"/>
      <c r="SJW230" s="3"/>
      <c r="SJX230" s="3"/>
      <c r="SJY230" s="4"/>
      <c r="SJZ230" s="4"/>
      <c r="SKA230" s="3"/>
      <c r="SKB230" s="6"/>
      <c r="SKC230" s="14"/>
      <c r="SKD230" s="101"/>
      <c r="SKE230" s="14"/>
      <c r="SKF230" s="4"/>
      <c r="SKG230" s="4"/>
      <c r="SKH230" s="4"/>
      <c r="SKI230" s="4"/>
      <c r="SKJ230" s="4"/>
      <c r="SKK230" s="4"/>
      <c r="SKL230" s="3"/>
      <c r="SKM230" s="11"/>
      <c r="SKN230" s="4"/>
      <c r="SKO230" s="4"/>
      <c r="SKP230" s="15"/>
      <c r="SKQ230" s="15"/>
      <c r="SKR230" s="3"/>
      <c r="SKS230" s="3"/>
      <c r="SKT230" s="4"/>
      <c r="SKU230" s="4"/>
      <c r="SKV230" s="3"/>
      <c r="SKW230" s="6"/>
      <c r="SKX230" s="14"/>
      <c r="SKY230" s="101"/>
      <c r="SKZ230" s="14"/>
      <c r="SLA230" s="4"/>
      <c r="SLB230" s="4"/>
      <c r="SLC230" s="4"/>
      <c r="SLD230" s="4"/>
      <c r="SLE230" s="4"/>
      <c r="SLF230" s="4"/>
      <c r="SLG230" s="3"/>
      <c r="SLH230" s="11"/>
      <c r="SLI230" s="4"/>
      <c r="SLJ230" s="4"/>
      <c r="SLK230" s="15"/>
      <c r="SLL230" s="15"/>
      <c r="SLM230" s="3"/>
      <c r="SLN230" s="3"/>
      <c r="SLO230" s="4"/>
      <c r="SLP230" s="4"/>
      <c r="SLQ230" s="3"/>
      <c r="SLR230" s="6"/>
      <c r="SLS230" s="14"/>
      <c r="SLT230" s="101"/>
      <c r="SLU230" s="14"/>
      <c r="SLV230" s="4"/>
      <c r="SLW230" s="4"/>
      <c r="SLX230" s="4"/>
      <c r="SLY230" s="4"/>
      <c r="SLZ230" s="4"/>
      <c r="SMA230" s="4"/>
      <c r="SMB230" s="3"/>
      <c r="SMC230" s="11"/>
      <c r="SMD230" s="4"/>
      <c r="SME230" s="4"/>
      <c r="SMF230" s="15"/>
      <c r="SMG230" s="15"/>
      <c r="SMH230" s="3"/>
      <c r="SMI230" s="3"/>
      <c r="SMJ230" s="4"/>
      <c r="SMK230" s="4"/>
      <c r="SML230" s="3"/>
      <c r="SMM230" s="6"/>
      <c r="SMN230" s="14"/>
      <c r="SMO230" s="101"/>
      <c r="SMP230" s="14"/>
      <c r="SMQ230" s="4"/>
      <c r="SMR230" s="4"/>
      <c r="SMS230" s="4"/>
      <c r="SMT230" s="4"/>
      <c r="SMU230" s="4"/>
      <c r="SMV230" s="4"/>
      <c r="SMW230" s="3"/>
      <c r="SMX230" s="11"/>
      <c r="SMY230" s="4"/>
      <c r="SMZ230" s="4"/>
      <c r="SNA230" s="15"/>
      <c r="SNB230" s="15"/>
      <c r="SNC230" s="3"/>
      <c r="SND230" s="3"/>
      <c r="SNE230" s="4"/>
      <c r="SNF230" s="4"/>
      <c r="SNG230" s="3"/>
      <c r="SNH230" s="6"/>
      <c r="SNI230" s="14"/>
      <c r="SNJ230" s="101"/>
      <c r="SNK230" s="14"/>
      <c r="SNL230" s="4"/>
      <c r="SNM230" s="4"/>
      <c r="SNN230" s="4"/>
      <c r="SNO230" s="4"/>
      <c r="SNP230" s="4"/>
      <c r="SNQ230" s="4"/>
      <c r="SNR230" s="3"/>
      <c r="SNS230" s="11"/>
      <c r="SNT230" s="4"/>
      <c r="SNU230" s="4"/>
      <c r="SNV230" s="15"/>
      <c r="SNW230" s="15"/>
      <c r="SNX230" s="3"/>
      <c r="SNY230" s="3"/>
      <c r="SNZ230" s="4"/>
      <c r="SOA230" s="4"/>
      <c r="SOB230" s="3"/>
      <c r="SOC230" s="6"/>
      <c r="SOD230" s="14"/>
      <c r="SOE230" s="101"/>
      <c r="SOF230" s="14"/>
      <c r="SOG230" s="4"/>
      <c r="SOH230" s="4"/>
      <c r="SOI230" s="4"/>
      <c r="SOJ230" s="4"/>
      <c r="SOK230" s="4"/>
      <c r="SOL230" s="4"/>
      <c r="SOM230" s="3"/>
      <c r="SON230" s="11"/>
      <c r="SOO230" s="4"/>
      <c r="SOP230" s="4"/>
      <c r="SOQ230" s="15"/>
      <c r="SOR230" s="15"/>
      <c r="SOS230" s="3"/>
      <c r="SOT230" s="3"/>
      <c r="SOU230" s="4"/>
      <c r="SOV230" s="4"/>
      <c r="SOW230" s="3"/>
      <c r="SOX230" s="6"/>
      <c r="SOY230" s="14"/>
      <c r="SOZ230" s="101"/>
      <c r="SPA230" s="14"/>
      <c r="SPB230" s="4"/>
      <c r="SPC230" s="4"/>
      <c r="SPD230" s="4"/>
      <c r="SPE230" s="4"/>
      <c r="SPF230" s="4"/>
      <c r="SPG230" s="4"/>
      <c r="SPH230" s="3"/>
      <c r="SPI230" s="11"/>
      <c r="SPJ230" s="4"/>
      <c r="SPK230" s="4"/>
      <c r="SPL230" s="15"/>
      <c r="SPM230" s="15"/>
      <c r="SPN230" s="3"/>
      <c r="SPO230" s="3"/>
      <c r="SPP230" s="4"/>
      <c r="SPQ230" s="4"/>
      <c r="SPR230" s="3"/>
      <c r="SPS230" s="6"/>
      <c r="SPT230" s="14"/>
      <c r="SPU230" s="101"/>
      <c r="SPV230" s="14"/>
      <c r="SPW230" s="4"/>
      <c r="SPX230" s="4"/>
      <c r="SPY230" s="4"/>
      <c r="SPZ230" s="4"/>
      <c r="SQA230" s="4"/>
      <c r="SQB230" s="4"/>
      <c r="SQC230" s="3"/>
      <c r="SQD230" s="11"/>
      <c r="SQE230" s="4"/>
      <c r="SQF230" s="4"/>
      <c r="SQG230" s="15"/>
      <c r="SQH230" s="15"/>
      <c r="SQI230" s="3"/>
      <c r="SQJ230" s="3"/>
      <c r="SQK230" s="4"/>
      <c r="SQL230" s="4"/>
      <c r="SQM230" s="3"/>
      <c r="SQN230" s="6"/>
      <c r="SQO230" s="14"/>
      <c r="SQP230" s="101"/>
      <c r="SQQ230" s="14"/>
      <c r="SQR230" s="4"/>
      <c r="SQS230" s="4"/>
      <c r="SQT230" s="4"/>
      <c r="SQU230" s="4"/>
      <c r="SQV230" s="4"/>
      <c r="SQW230" s="4"/>
      <c r="SQX230" s="3"/>
      <c r="SQY230" s="11"/>
      <c r="SQZ230" s="4"/>
      <c r="SRA230" s="4"/>
      <c r="SRB230" s="15"/>
      <c r="SRC230" s="15"/>
      <c r="SRD230" s="3"/>
      <c r="SRE230" s="3"/>
      <c r="SRF230" s="4"/>
      <c r="SRG230" s="4"/>
      <c r="SRH230" s="3"/>
      <c r="SRI230" s="6"/>
      <c r="SRJ230" s="14"/>
      <c r="SRK230" s="101"/>
      <c r="SRL230" s="14"/>
      <c r="SRM230" s="4"/>
      <c r="SRN230" s="4"/>
      <c r="SRO230" s="4"/>
      <c r="SRP230" s="4"/>
      <c r="SRQ230" s="4"/>
      <c r="SRR230" s="4"/>
      <c r="SRS230" s="3"/>
      <c r="SRT230" s="11"/>
      <c r="SRU230" s="4"/>
      <c r="SRV230" s="4"/>
      <c r="SRW230" s="15"/>
      <c r="SRX230" s="15"/>
      <c r="SRY230" s="3"/>
      <c r="SRZ230" s="3"/>
      <c r="SSA230" s="4"/>
      <c r="SSB230" s="4"/>
      <c r="SSC230" s="3"/>
      <c r="SSD230" s="6"/>
      <c r="SSE230" s="14"/>
      <c r="SSF230" s="101"/>
      <c r="SSG230" s="14"/>
      <c r="SSH230" s="4"/>
      <c r="SSI230" s="4"/>
      <c r="SSJ230" s="4"/>
      <c r="SSK230" s="4"/>
      <c r="SSL230" s="4"/>
      <c r="SSM230" s="4"/>
      <c r="SSN230" s="3"/>
      <c r="SSO230" s="11"/>
      <c r="SSP230" s="4"/>
      <c r="SSQ230" s="4"/>
      <c r="SSR230" s="15"/>
      <c r="SSS230" s="15"/>
      <c r="SST230" s="3"/>
      <c r="SSU230" s="3"/>
      <c r="SSV230" s="4"/>
      <c r="SSW230" s="4"/>
      <c r="SSX230" s="3"/>
      <c r="SSY230" s="6"/>
      <c r="SSZ230" s="14"/>
      <c r="STA230" s="101"/>
      <c r="STB230" s="14"/>
      <c r="STC230" s="4"/>
      <c r="STD230" s="4"/>
      <c r="STE230" s="4"/>
      <c r="STF230" s="4"/>
      <c r="STG230" s="4"/>
      <c r="STH230" s="4"/>
      <c r="STI230" s="3"/>
      <c r="STJ230" s="11"/>
      <c r="STK230" s="4"/>
      <c r="STL230" s="4"/>
      <c r="STM230" s="15"/>
      <c r="STN230" s="15"/>
      <c r="STO230" s="3"/>
      <c r="STP230" s="3"/>
      <c r="STQ230" s="4"/>
      <c r="STR230" s="4"/>
      <c r="STS230" s="3"/>
      <c r="STT230" s="6"/>
      <c r="STU230" s="14"/>
      <c r="STV230" s="101"/>
      <c r="STW230" s="14"/>
      <c r="STX230" s="4"/>
      <c r="STY230" s="4"/>
      <c r="STZ230" s="4"/>
      <c r="SUA230" s="4"/>
      <c r="SUB230" s="4"/>
      <c r="SUC230" s="4"/>
      <c r="SUD230" s="3"/>
      <c r="SUE230" s="11"/>
      <c r="SUF230" s="4"/>
      <c r="SUG230" s="4"/>
      <c r="SUH230" s="15"/>
      <c r="SUI230" s="15"/>
      <c r="SUJ230" s="3"/>
      <c r="SUK230" s="3"/>
      <c r="SUL230" s="4"/>
      <c r="SUM230" s="4"/>
      <c r="SUN230" s="3"/>
      <c r="SUO230" s="6"/>
      <c r="SUP230" s="14"/>
      <c r="SUQ230" s="101"/>
      <c r="SUR230" s="14"/>
      <c r="SUS230" s="4"/>
      <c r="SUT230" s="4"/>
      <c r="SUU230" s="4"/>
      <c r="SUV230" s="4"/>
      <c r="SUW230" s="4"/>
      <c r="SUX230" s="4"/>
      <c r="SUY230" s="3"/>
      <c r="SUZ230" s="11"/>
      <c r="SVA230" s="4"/>
      <c r="SVB230" s="4"/>
      <c r="SVC230" s="15"/>
      <c r="SVD230" s="15"/>
      <c r="SVE230" s="3"/>
      <c r="SVF230" s="3"/>
      <c r="SVG230" s="4"/>
      <c r="SVH230" s="4"/>
      <c r="SVI230" s="3"/>
      <c r="SVJ230" s="6"/>
      <c r="SVK230" s="14"/>
      <c r="SVL230" s="101"/>
      <c r="SVM230" s="14"/>
      <c r="SVN230" s="4"/>
      <c r="SVO230" s="4"/>
      <c r="SVP230" s="4"/>
      <c r="SVQ230" s="4"/>
      <c r="SVR230" s="4"/>
      <c r="SVS230" s="4"/>
      <c r="SVT230" s="3"/>
      <c r="SVU230" s="11"/>
      <c r="SVV230" s="4"/>
      <c r="SVW230" s="4"/>
      <c r="SVX230" s="15"/>
      <c r="SVY230" s="15"/>
      <c r="SVZ230" s="3"/>
      <c r="SWA230" s="3"/>
      <c r="SWB230" s="4"/>
      <c r="SWC230" s="4"/>
      <c r="SWD230" s="3"/>
      <c r="SWE230" s="6"/>
      <c r="SWF230" s="14"/>
      <c r="SWG230" s="101"/>
      <c r="SWH230" s="14"/>
      <c r="SWI230" s="4"/>
      <c r="SWJ230" s="4"/>
      <c r="SWK230" s="4"/>
      <c r="SWL230" s="4"/>
      <c r="SWM230" s="4"/>
      <c r="SWN230" s="4"/>
      <c r="SWO230" s="3"/>
      <c r="SWP230" s="11"/>
      <c r="SWQ230" s="4"/>
      <c r="SWR230" s="4"/>
      <c r="SWS230" s="15"/>
      <c r="SWT230" s="15"/>
      <c r="SWU230" s="3"/>
      <c r="SWV230" s="3"/>
      <c r="SWW230" s="4"/>
      <c r="SWX230" s="4"/>
      <c r="SWY230" s="3"/>
      <c r="SWZ230" s="6"/>
      <c r="SXA230" s="14"/>
      <c r="SXB230" s="101"/>
      <c r="SXC230" s="14"/>
      <c r="SXD230" s="4"/>
      <c r="SXE230" s="4"/>
      <c r="SXF230" s="4"/>
      <c r="SXG230" s="4"/>
      <c r="SXH230" s="4"/>
      <c r="SXI230" s="4"/>
      <c r="SXJ230" s="3"/>
      <c r="SXK230" s="11"/>
      <c r="SXL230" s="4"/>
      <c r="SXM230" s="4"/>
      <c r="SXN230" s="15"/>
      <c r="SXO230" s="15"/>
      <c r="SXP230" s="3"/>
      <c r="SXQ230" s="3"/>
      <c r="SXR230" s="4"/>
      <c r="SXS230" s="4"/>
      <c r="SXT230" s="3"/>
      <c r="SXU230" s="6"/>
      <c r="SXV230" s="14"/>
      <c r="SXW230" s="101"/>
      <c r="SXX230" s="14"/>
      <c r="SXY230" s="4"/>
      <c r="SXZ230" s="4"/>
      <c r="SYA230" s="4"/>
      <c r="SYB230" s="4"/>
      <c r="SYC230" s="4"/>
      <c r="SYD230" s="4"/>
      <c r="SYE230" s="3"/>
      <c r="SYF230" s="11"/>
      <c r="SYG230" s="4"/>
      <c r="SYH230" s="4"/>
      <c r="SYI230" s="15"/>
      <c r="SYJ230" s="15"/>
      <c r="SYK230" s="3"/>
      <c r="SYL230" s="3"/>
      <c r="SYM230" s="4"/>
      <c r="SYN230" s="4"/>
      <c r="SYO230" s="3"/>
      <c r="SYP230" s="6"/>
      <c r="SYQ230" s="14"/>
      <c r="SYR230" s="101"/>
      <c r="SYS230" s="14"/>
      <c r="SYT230" s="4"/>
      <c r="SYU230" s="4"/>
      <c r="SYV230" s="4"/>
      <c r="SYW230" s="4"/>
      <c r="SYX230" s="4"/>
      <c r="SYY230" s="4"/>
      <c r="SYZ230" s="3"/>
      <c r="SZA230" s="11"/>
      <c r="SZB230" s="4"/>
      <c r="SZC230" s="4"/>
      <c r="SZD230" s="15"/>
      <c r="SZE230" s="15"/>
      <c r="SZF230" s="3"/>
      <c r="SZG230" s="3"/>
      <c r="SZH230" s="4"/>
      <c r="SZI230" s="4"/>
      <c r="SZJ230" s="3"/>
      <c r="SZK230" s="6"/>
      <c r="SZL230" s="14"/>
      <c r="SZM230" s="101"/>
      <c r="SZN230" s="14"/>
      <c r="SZO230" s="4"/>
      <c r="SZP230" s="4"/>
      <c r="SZQ230" s="4"/>
      <c r="SZR230" s="4"/>
      <c r="SZS230" s="4"/>
      <c r="SZT230" s="4"/>
      <c r="SZU230" s="3"/>
      <c r="SZV230" s="11"/>
      <c r="SZW230" s="4"/>
      <c r="SZX230" s="4"/>
      <c r="SZY230" s="15"/>
      <c r="SZZ230" s="15"/>
      <c r="TAA230" s="3"/>
      <c r="TAB230" s="3"/>
      <c r="TAC230" s="4"/>
      <c r="TAD230" s="4"/>
      <c r="TAE230" s="3"/>
      <c r="TAF230" s="6"/>
      <c r="TAG230" s="14"/>
      <c r="TAH230" s="101"/>
      <c r="TAI230" s="14"/>
      <c r="TAJ230" s="4"/>
      <c r="TAK230" s="4"/>
      <c r="TAL230" s="4"/>
      <c r="TAM230" s="4"/>
      <c r="TAN230" s="4"/>
      <c r="TAO230" s="4"/>
      <c r="TAP230" s="3"/>
      <c r="TAQ230" s="11"/>
      <c r="TAR230" s="4"/>
      <c r="TAS230" s="4"/>
      <c r="TAT230" s="15"/>
      <c r="TAU230" s="15"/>
      <c r="TAV230" s="3"/>
      <c r="TAW230" s="3"/>
      <c r="TAX230" s="4"/>
      <c r="TAY230" s="4"/>
      <c r="TAZ230" s="3"/>
      <c r="TBA230" s="6"/>
      <c r="TBB230" s="14"/>
      <c r="TBC230" s="101"/>
      <c r="TBD230" s="14"/>
      <c r="TBE230" s="4"/>
      <c r="TBF230" s="4"/>
      <c r="TBG230" s="4"/>
      <c r="TBH230" s="4"/>
      <c r="TBI230" s="4"/>
      <c r="TBJ230" s="4"/>
      <c r="TBK230" s="3"/>
      <c r="TBL230" s="11"/>
      <c r="TBM230" s="4"/>
      <c r="TBN230" s="4"/>
      <c r="TBO230" s="15"/>
      <c r="TBP230" s="15"/>
      <c r="TBQ230" s="3"/>
      <c r="TBR230" s="3"/>
      <c r="TBS230" s="4"/>
      <c r="TBT230" s="4"/>
      <c r="TBU230" s="3"/>
      <c r="TBV230" s="6"/>
      <c r="TBW230" s="14"/>
      <c r="TBX230" s="101"/>
      <c r="TBY230" s="14"/>
      <c r="TBZ230" s="4"/>
      <c r="TCA230" s="4"/>
      <c r="TCB230" s="4"/>
      <c r="TCC230" s="4"/>
      <c r="TCD230" s="4"/>
      <c r="TCE230" s="4"/>
      <c r="TCF230" s="3"/>
      <c r="TCG230" s="11"/>
      <c r="TCH230" s="4"/>
      <c r="TCI230" s="4"/>
      <c r="TCJ230" s="15"/>
      <c r="TCK230" s="15"/>
      <c r="TCL230" s="3"/>
      <c r="TCM230" s="3"/>
      <c r="TCN230" s="4"/>
      <c r="TCO230" s="4"/>
      <c r="TCP230" s="3"/>
      <c r="TCQ230" s="6"/>
      <c r="TCR230" s="14"/>
      <c r="TCS230" s="101"/>
      <c r="TCT230" s="14"/>
      <c r="TCU230" s="4"/>
      <c r="TCV230" s="4"/>
      <c r="TCW230" s="4"/>
      <c r="TCX230" s="4"/>
      <c r="TCY230" s="4"/>
      <c r="TCZ230" s="4"/>
      <c r="TDA230" s="3"/>
      <c r="TDB230" s="11"/>
      <c r="TDC230" s="4"/>
      <c r="TDD230" s="4"/>
      <c r="TDE230" s="15"/>
      <c r="TDF230" s="15"/>
      <c r="TDG230" s="3"/>
      <c r="TDH230" s="3"/>
      <c r="TDI230" s="4"/>
      <c r="TDJ230" s="4"/>
      <c r="TDK230" s="3"/>
      <c r="TDL230" s="6"/>
      <c r="TDM230" s="14"/>
      <c r="TDN230" s="101"/>
      <c r="TDO230" s="14"/>
      <c r="TDP230" s="4"/>
      <c r="TDQ230" s="4"/>
      <c r="TDR230" s="4"/>
      <c r="TDS230" s="4"/>
      <c r="TDT230" s="4"/>
      <c r="TDU230" s="4"/>
      <c r="TDV230" s="3"/>
      <c r="TDW230" s="11"/>
      <c r="TDX230" s="4"/>
      <c r="TDY230" s="4"/>
      <c r="TDZ230" s="15"/>
      <c r="TEA230" s="15"/>
      <c r="TEB230" s="3"/>
      <c r="TEC230" s="3"/>
      <c r="TED230" s="4"/>
      <c r="TEE230" s="4"/>
      <c r="TEF230" s="3"/>
      <c r="TEG230" s="6"/>
      <c r="TEH230" s="14"/>
      <c r="TEI230" s="101"/>
      <c r="TEJ230" s="14"/>
      <c r="TEK230" s="4"/>
      <c r="TEL230" s="4"/>
      <c r="TEM230" s="4"/>
      <c r="TEN230" s="4"/>
      <c r="TEO230" s="4"/>
      <c r="TEP230" s="4"/>
      <c r="TEQ230" s="3"/>
      <c r="TER230" s="11"/>
      <c r="TES230" s="4"/>
      <c r="TET230" s="4"/>
      <c r="TEU230" s="15"/>
      <c r="TEV230" s="15"/>
      <c r="TEW230" s="3"/>
      <c r="TEX230" s="3"/>
      <c r="TEY230" s="4"/>
      <c r="TEZ230" s="4"/>
      <c r="TFA230" s="3"/>
      <c r="TFB230" s="6"/>
      <c r="TFC230" s="14"/>
      <c r="TFD230" s="101"/>
      <c r="TFE230" s="14"/>
      <c r="TFF230" s="4"/>
      <c r="TFG230" s="4"/>
      <c r="TFH230" s="4"/>
      <c r="TFI230" s="4"/>
      <c r="TFJ230" s="4"/>
      <c r="TFK230" s="4"/>
      <c r="TFL230" s="3"/>
      <c r="TFM230" s="11"/>
      <c r="TFN230" s="4"/>
      <c r="TFO230" s="4"/>
      <c r="TFP230" s="15"/>
      <c r="TFQ230" s="15"/>
      <c r="TFR230" s="3"/>
      <c r="TFS230" s="3"/>
      <c r="TFT230" s="4"/>
      <c r="TFU230" s="4"/>
      <c r="TFV230" s="3"/>
      <c r="TFW230" s="6"/>
      <c r="TFX230" s="14"/>
      <c r="TFY230" s="101"/>
      <c r="TFZ230" s="14"/>
      <c r="TGA230" s="4"/>
      <c r="TGB230" s="4"/>
      <c r="TGC230" s="4"/>
      <c r="TGD230" s="4"/>
      <c r="TGE230" s="4"/>
      <c r="TGF230" s="4"/>
      <c r="TGG230" s="3"/>
      <c r="TGH230" s="11"/>
      <c r="TGI230" s="4"/>
      <c r="TGJ230" s="4"/>
      <c r="TGK230" s="15"/>
      <c r="TGL230" s="15"/>
      <c r="TGM230" s="3"/>
      <c r="TGN230" s="3"/>
      <c r="TGO230" s="4"/>
      <c r="TGP230" s="4"/>
      <c r="TGQ230" s="3"/>
      <c r="TGR230" s="6"/>
      <c r="TGS230" s="14"/>
      <c r="TGT230" s="101"/>
      <c r="TGU230" s="14"/>
      <c r="TGV230" s="4"/>
      <c r="TGW230" s="4"/>
      <c r="TGX230" s="4"/>
      <c r="TGY230" s="4"/>
      <c r="TGZ230" s="4"/>
      <c r="THA230" s="4"/>
      <c r="THB230" s="3"/>
      <c r="THC230" s="11"/>
      <c r="THD230" s="4"/>
      <c r="THE230" s="4"/>
      <c r="THF230" s="15"/>
      <c r="THG230" s="15"/>
      <c r="THH230" s="3"/>
      <c r="THI230" s="3"/>
      <c r="THJ230" s="4"/>
      <c r="THK230" s="4"/>
      <c r="THL230" s="3"/>
      <c r="THM230" s="6"/>
      <c r="THN230" s="14"/>
      <c r="THO230" s="101"/>
      <c r="THP230" s="14"/>
      <c r="THQ230" s="4"/>
      <c r="THR230" s="4"/>
      <c r="THS230" s="4"/>
      <c r="THT230" s="4"/>
      <c r="THU230" s="4"/>
      <c r="THV230" s="4"/>
      <c r="THW230" s="3"/>
      <c r="THX230" s="11"/>
      <c r="THY230" s="4"/>
      <c r="THZ230" s="4"/>
      <c r="TIA230" s="15"/>
      <c r="TIB230" s="15"/>
      <c r="TIC230" s="3"/>
      <c r="TID230" s="3"/>
      <c r="TIE230" s="4"/>
      <c r="TIF230" s="4"/>
      <c r="TIG230" s="3"/>
      <c r="TIH230" s="6"/>
      <c r="TII230" s="14"/>
      <c r="TIJ230" s="101"/>
      <c r="TIK230" s="14"/>
      <c r="TIL230" s="4"/>
      <c r="TIM230" s="4"/>
      <c r="TIN230" s="4"/>
      <c r="TIO230" s="4"/>
      <c r="TIP230" s="4"/>
      <c r="TIQ230" s="4"/>
      <c r="TIR230" s="3"/>
      <c r="TIS230" s="11"/>
      <c r="TIT230" s="4"/>
      <c r="TIU230" s="4"/>
      <c r="TIV230" s="15"/>
      <c r="TIW230" s="15"/>
      <c r="TIX230" s="3"/>
      <c r="TIY230" s="3"/>
      <c r="TIZ230" s="4"/>
      <c r="TJA230" s="4"/>
      <c r="TJB230" s="3"/>
      <c r="TJC230" s="6"/>
      <c r="TJD230" s="14"/>
      <c r="TJE230" s="101"/>
      <c r="TJF230" s="14"/>
      <c r="TJG230" s="4"/>
      <c r="TJH230" s="4"/>
      <c r="TJI230" s="4"/>
      <c r="TJJ230" s="4"/>
      <c r="TJK230" s="4"/>
      <c r="TJL230" s="4"/>
      <c r="TJM230" s="3"/>
      <c r="TJN230" s="11"/>
      <c r="TJO230" s="4"/>
      <c r="TJP230" s="4"/>
      <c r="TJQ230" s="15"/>
      <c r="TJR230" s="15"/>
      <c r="TJS230" s="3"/>
      <c r="TJT230" s="3"/>
      <c r="TJU230" s="4"/>
      <c r="TJV230" s="4"/>
      <c r="TJW230" s="3"/>
      <c r="TJX230" s="6"/>
      <c r="TJY230" s="14"/>
      <c r="TJZ230" s="101"/>
      <c r="TKA230" s="14"/>
      <c r="TKB230" s="4"/>
      <c r="TKC230" s="4"/>
      <c r="TKD230" s="4"/>
      <c r="TKE230" s="4"/>
      <c r="TKF230" s="4"/>
      <c r="TKG230" s="4"/>
      <c r="TKH230" s="3"/>
      <c r="TKI230" s="11"/>
      <c r="TKJ230" s="4"/>
      <c r="TKK230" s="4"/>
      <c r="TKL230" s="15"/>
      <c r="TKM230" s="15"/>
      <c r="TKN230" s="3"/>
      <c r="TKO230" s="3"/>
      <c r="TKP230" s="4"/>
      <c r="TKQ230" s="4"/>
      <c r="TKR230" s="3"/>
      <c r="TKS230" s="6"/>
      <c r="TKT230" s="14"/>
      <c r="TKU230" s="101"/>
      <c r="TKV230" s="14"/>
      <c r="TKW230" s="4"/>
      <c r="TKX230" s="4"/>
      <c r="TKY230" s="4"/>
      <c r="TKZ230" s="4"/>
      <c r="TLA230" s="4"/>
      <c r="TLB230" s="4"/>
      <c r="TLC230" s="3"/>
      <c r="TLD230" s="11"/>
      <c r="TLE230" s="4"/>
      <c r="TLF230" s="4"/>
      <c r="TLG230" s="15"/>
      <c r="TLH230" s="15"/>
      <c r="TLI230" s="3"/>
      <c r="TLJ230" s="3"/>
      <c r="TLK230" s="4"/>
      <c r="TLL230" s="4"/>
      <c r="TLM230" s="3"/>
      <c r="TLN230" s="6"/>
      <c r="TLO230" s="14"/>
      <c r="TLP230" s="101"/>
      <c r="TLQ230" s="14"/>
      <c r="TLR230" s="4"/>
      <c r="TLS230" s="4"/>
      <c r="TLT230" s="4"/>
      <c r="TLU230" s="4"/>
      <c r="TLV230" s="4"/>
      <c r="TLW230" s="4"/>
      <c r="TLX230" s="3"/>
      <c r="TLY230" s="11"/>
      <c r="TLZ230" s="4"/>
      <c r="TMA230" s="4"/>
      <c r="TMB230" s="15"/>
      <c r="TMC230" s="15"/>
      <c r="TMD230" s="3"/>
      <c r="TME230" s="3"/>
      <c r="TMF230" s="4"/>
      <c r="TMG230" s="4"/>
      <c r="TMH230" s="3"/>
      <c r="TMI230" s="6"/>
      <c r="TMJ230" s="14"/>
      <c r="TMK230" s="101"/>
      <c r="TML230" s="14"/>
      <c r="TMM230" s="4"/>
      <c r="TMN230" s="4"/>
      <c r="TMO230" s="4"/>
      <c r="TMP230" s="4"/>
      <c r="TMQ230" s="4"/>
      <c r="TMR230" s="4"/>
      <c r="TMS230" s="3"/>
      <c r="TMT230" s="11"/>
      <c r="TMU230" s="4"/>
      <c r="TMV230" s="4"/>
      <c r="TMW230" s="15"/>
      <c r="TMX230" s="15"/>
      <c r="TMY230" s="3"/>
      <c r="TMZ230" s="3"/>
      <c r="TNA230" s="4"/>
      <c r="TNB230" s="4"/>
      <c r="TNC230" s="3"/>
      <c r="TND230" s="6"/>
      <c r="TNE230" s="14"/>
      <c r="TNF230" s="101"/>
      <c r="TNG230" s="14"/>
      <c r="TNH230" s="4"/>
      <c r="TNI230" s="4"/>
      <c r="TNJ230" s="4"/>
      <c r="TNK230" s="4"/>
      <c r="TNL230" s="4"/>
      <c r="TNM230" s="4"/>
      <c r="TNN230" s="3"/>
      <c r="TNO230" s="11"/>
      <c r="TNP230" s="4"/>
      <c r="TNQ230" s="4"/>
      <c r="TNR230" s="15"/>
      <c r="TNS230" s="15"/>
      <c r="TNT230" s="3"/>
      <c r="TNU230" s="3"/>
      <c r="TNV230" s="4"/>
      <c r="TNW230" s="4"/>
      <c r="TNX230" s="3"/>
      <c r="TNY230" s="6"/>
      <c r="TNZ230" s="14"/>
      <c r="TOA230" s="101"/>
      <c r="TOB230" s="14"/>
      <c r="TOC230" s="4"/>
      <c r="TOD230" s="4"/>
      <c r="TOE230" s="4"/>
      <c r="TOF230" s="4"/>
      <c r="TOG230" s="4"/>
      <c r="TOH230" s="4"/>
      <c r="TOI230" s="3"/>
      <c r="TOJ230" s="11"/>
      <c r="TOK230" s="4"/>
      <c r="TOL230" s="4"/>
      <c r="TOM230" s="15"/>
      <c r="TON230" s="15"/>
      <c r="TOO230" s="3"/>
      <c r="TOP230" s="3"/>
      <c r="TOQ230" s="4"/>
      <c r="TOR230" s="4"/>
      <c r="TOS230" s="3"/>
      <c r="TOT230" s="6"/>
      <c r="TOU230" s="14"/>
      <c r="TOV230" s="101"/>
      <c r="TOW230" s="14"/>
      <c r="TOX230" s="4"/>
      <c r="TOY230" s="4"/>
      <c r="TOZ230" s="4"/>
      <c r="TPA230" s="4"/>
      <c r="TPB230" s="4"/>
      <c r="TPC230" s="4"/>
      <c r="TPD230" s="3"/>
      <c r="TPE230" s="11"/>
      <c r="TPF230" s="4"/>
      <c r="TPG230" s="4"/>
      <c r="TPH230" s="15"/>
      <c r="TPI230" s="15"/>
      <c r="TPJ230" s="3"/>
      <c r="TPK230" s="3"/>
      <c r="TPL230" s="4"/>
      <c r="TPM230" s="4"/>
      <c r="TPN230" s="3"/>
      <c r="TPO230" s="6"/>
      <c r="TPP230" s="14"/>
      <c r="TPQ230" s="101"/>
      <c r="TPR230" s="14"/>
      <c r="TPS230" s="4"/>
      <c r="TPT230" s="4"/>
      <c r="TPU230" s="4"/>
      <c r="TPV230" s="4"/>
      <c r="TPW230" s="4"/>
      <c r="TPX230" s="4"/>
      <c r="TPY230" s="3"/>
      <c r="TPZ230" s="11"/>
      <c r="TQA230" s="4"/>
      <c r="TQB230" s="4"/>
      <c r="TQC230" s="15"/>
      <c r="TQD230" s="15"/>
      <c r="TQE230" s="3"/>
      <c r="TQF230" s="3"/>
      <c r="TQG230" s="4"/>
      <c r="TQH230" s="4"/>
      <c r="TQI230" s="3"/>
      <c r="TQJ230" s="6"/>
      <c r="TQK230" s="14"/>
      <c r="TQL230" s="101"/>
      <c r="TQM230" s="14"/>
      <c r="TQN230" s="4"/>
      <c r="TQO230" s="4"/>
      <c r="TQP230" s="4"/>
      <c r="TQQ230" s="4"/>
      <c r="TQR230" s="4"/>
      <c r="TQS230" s="4"/>
      <c r="TQT230" s="3"/>
      <c r="TQU230" s="11"/>
      <c r="TQV230" s="4"/>
      <c r="TQW230" s="4"/>
      <c r="TQX230" s="15"/>
      <c r="TQY230" s="15"/>
      <c r="TQZ230" s="3"/>
      <c r="TRA230" s="3"/>
      <c r="TRB230" s="4"/>
      <c r="TRC230" s="4"/>
      <c r="TRD230" s="3"/>
      <c r="TRE230" s="6"/>
      <c r="TRF230" s="14"/>
      <c r="TRG230" s="101"/>
      <c r="TRH230" s="14"/>
      <c r="TRI230" s="4"/>
      <c r="TRJ230" s="4"/>
      <c r="TRK230" s="4"/>
      <c r="TRL230" s="4"/>
      <c r="TRM230" s="4"/>
      <c r="TRN230" s="4"/>
      <c r="TRO230" s="3"/>
      <c r="TRP230" s="11"/>
      <c r="TRQ230" s="4"/>
      <c r="TRR230" s="4"/>
      <c r="TRS230" s="15"/>
      <c r="TRT230" s="15"/>
      <c r="TRU230" s="3"/>
      <c r="TRV230" s="3"/>
      <c r="TRW230" s="4"/>
      <c r="TRX230" s="4"/>
      <c r="TRY230" s="3"/>
      <c r="TRZ230" s="6"/>
      <c r="TSA230" s="14"/>
      <c r="TSB230" s="101"/>
      <c r="TSC230" s="14"/>
      <c r="TSD230" s="4"/>
      <c r="TSE230" s="4"/>
      <c r="TSF230" s="4"/>
      <c r="TSG230" s="4"/>
      <c r="TSH230" s="4"/>
      <c r="TSI230" s="4"/>
      <c r="TSJ230" s="3"/>
      <c r="TSK230" s="11"/>
      <c r="TSL230" s="4"/>
      <c r="TSM230" s="4"/>
      <c r="TSN230" s="15"/>
      <c r="TSO230" s="15"/>
      <c r="TSP230" s="3"/>
      <c r="TSQ230" s="3"/>
      <c r="TSR230" s="4"/>
      <c r="TSS230" s="4"/>
      <c r="TST230" s="3"/>
      <c r="TSU230" s="6"/>
      <c r="TSV230" s="14"/>
      <c r="TSW230" s="101"/>
      <c r="TSX230" s="14"/>
      <c r="TSY230" s="4"/>
      <c r="TSZ230" s="4"/>
      <c r="TTA230" s="4"/>
      <c r="TTB230" s="4"/>
      <c r="TTC230" s="4"/>
      <c r="TTD230" s="4"/>
      <c r="TTE230" s="3"/>
      <c r="TTF230" s="11"/>
      <c r="TTG230" s="4"/>
      <c r="TTH230" s="4"/>
      <c r="TTI230" s="15"/>
      <c r="TTJ230" s="15"/>
      <c r="TTK230" s="3"/>
      <c r="TTL230" s="3"/>
      <c r="TTM230" s="4"/>
      <c r="TTN230" s="4"/>
      <c r="TTO230" s="3"/>
      <c r="TTP230" s="6"/>
      <c r="TTQ230" s="14"/>
      <c r="TTR230" s="101"/>
      <c r="TTS230" s="14"/>
      <c r="TTT230" s="4"/>
      <c r="TTU230" s="4"/>
      <c r="TTV230" s="4"/>
      <c r="TTW230" s="4"/>
      <c r="TTX230" s="4"/>
      <c r="TTY230" s="4"/>
      <c r="TTZ230" s="3"/>
      <c r="TUA230" s="11"/>
      <c r="TUB230" s="4"/>
      <c r="TUC230" s="4"/>
      <c r="TUD230" s="15"/>
      <c r="TUE230" s="15"/>
      <c r="TUF230" s="3"/>
      <c r="TUG230" s="3"/>
      <c r="TUH230" s="4"/>
      <c r="TUI230" s="4"/>
      <c r="TUJ230" s="3"/>
      <c r="TUK230" s="6"/>
      <c r="TUL230" s="14"/>
      <c r="TUM230" s="101"/>
      <c r="TUN230" s="14"/>
      <c r="TUO230" s="4"/>
      <c r="TUP230" s="4"/>
      <c r="TUQ230" s="4"/>
      <c r="TUR230" s="4"/>
      <c r="TUS230" s="4"/>
      <c r="TUT230" s="4"/>
      <c r="TUU230" s="3"/>
      <c r="TUV230" s="11"/>
      <c r="TUW230" s="4"/>
      <c r="TUX230" s="4"/>
      <c r="TUY230" s="15"/>
      <c r="TUZ230" s="15"/>
      <c r="TVA230" s="3"/>
      <c r="TVB230" s="3"/>
      <c r="TVC230" s="4"/>
      <c r="TVD230" s="4"/>
      <c r="TVE230" s="3"/>
      <c r="TVF230" s="6"/>
      <c r="TVG230" s="14"/>
      <c r="TVH230" s="101"/>
      <c r="TVI230" s="14"/>
      <c r="TVJ230" s="4"/>
      <c r="TVK230" s="4"/>
      <c r="TVL230" s="4"/>
      <c r="TVM230" s="4"/>
      <c r="TVN230" s="4"/>
      <c r="TVO230" s="4"/>
      <c r="TVP230" s="3"/>
      <c r="TVQ230" s="11"/>
      <c r="TVR230" s="4"/>
      <c r="TVS230" s="4"/>
      <c r="TVT230" s="15"/>
      <c r="TVU230" s="15"/>
      <c r="TVV230" s="3"/>
      <c r="TVW230" s="3"/>
      <c r="TVX230" s="4"/>
      <c r="TVY230" s="4"/>
      <c r="TVZ230" s="3"/>
      <c r="TWA230" s="6"/>
      <c r="TWB230" s="14"/>
      <c r="TWC230" s="101"/>
      <c r="TWD230" s="14"/>
      <c r="TWE230" s="4"/>
      <c r="TWF230" s="4"/>
      <c r="TWG230" s="4"/>
      <c r="TWH230" s="4"/>
      <c r="TWI230" s="4"/>
      <c r="TWJ230" s="4"/>
      <c r="TWK230" s="3"/>
      <c r="TWL230" s="11"/>
      <c r="TWM230" s="4"/>
      <c r="TWN230" s="4"/>
      <c r="TWO230" s="15"/>
      <c r="TWP230" s="15"/>
      <c r="TWQ230" s="3"/>
      <c r="TWR230" s="3"/>
      <c r="TWS230" s="4"/>
      <c r="TWT230" s="4"/>
      <c r="TWU230" s="3"/>
      <c r="TWV230" s="6"/>
      <c r="TWW230" s="14"/>
      <c r="TWX230" s="101"/>
      <c r="TWY230" s="14"/>
      <c r="TWZ230" s="4"/>
      <c r="TXA230" s="4"/>
      <c r="TXB230" s="4"/>
      <c r="TXC230" s="4"/>
      <c r="TXD230" s="4"/>
      <c r="TXE230" s="4"/>
      <c r="TXF230" s="3"/>
      <c r="TXG230" s="11"/>
      <c r="TXH230" s="4"/>
      <c r="TXI230" s="4"/>
      <c r="TXJ230" s="15"/>
      <c r="TXK230" s="15"/>
      <c r="TXL230" s="3"/>
      <c r="TXM230" s="3"/>
      <c r="TXN230" s="4"/>
      <c r="TXO230" s="4"/>
      <c r="TXP230" s="3"/>
      <c r="TXQ230" s="6"/>
      <c r="TXR230" s="14"/>
      <c r="TXS230" s="101"/>
      <c r="TXT230" s="14"/>
      <c r="TXU230" s="4"/>
      <c r="TXV230" s="4"/>
      <c r="TXW230" s="4"/>
      <c r="TXX230" s="4"/>
      <c r="TXY230" s="4"/>
      <c r="TXZ230" s="4"/>
      <c r="TYA230" s="3"/>
      <c r="TYB230" s="11"/>
      <c r="TYC230" s="4"/>
      <c r="TYD230" s="4"/>
      <c r="TYE230" s="15"/>
      <c r="TYF230" s="15"/>
      <c r="TYG230" s="3"/>
      <c r="TYH230" s="3"/>
      <c r="TYI230" s="4"/>
      <c r="TYJ230" s="4"/>
      <c r="TYK230" s="3"/>
      <c r="TYL230" s="6"/>
      <c r="TYM230" s="14"/>
      <c r="TYN230" s="101"/>
      <c r="TYO230" s="14"/>
      <c r="TYP230" s="4"/>
      <c r="TYQ230" s="4"/>
      <c r="TYR230" s="4"/>
      <c r="TYS230" s="4"/>
      <c r="TYT230" s="4"/>
      <c r="TYU230" s="4"/>
      <c r="TYV230" s="3"/>
      <c r="TYW230" s="11"/>
      <c r="TYX230" s="4"/>
      <c r="TYY230" s="4"/>
      <c r="TYZ230" s="15"/>
      <c r="TZA230" s="15"/>
      <c r="TZB230" s="3"/>
      <c r="TZC230" s="3"/>
      <c r="TZD230" s="4"/>
      <c r="TZE230" s="4"/>
      <c r="TZF230" s="3"/>
      <c r="TZG230" s="6"/>
      <c r="TZH230" s="14"/>
      <c r="TZI230" s="101"/>
      <c r="TZJ230" s="14"/>
      <c r="TZK230" s="4"/>
      <c r="TZL230" s="4"/>
      <c r="TZM230" s="4"/>
      <c r="TZN230" s="4"/>
      <c r="TZO230" s="4"/>
      <c r="TZP230" s="4"/>
      <c r="TZQ230" s="3"/>
      <c r="TZR230" s="11"/>
      <c r="TZS230" s="4"/>
      <c r="TZT230" s="4"/>
      <c r="TZU230" s="15"/>
      <c r="TZV230" s="15"/>
      <c r="TZW230" s="3"/>
      <c r="TZX230" s="3"/>
      <c r="TZY230" s="4"/>
      <c r="TZZ230" s="4"/>
      <c r="UAA230" s="3"/>
      <c r="UAB230" s="6"/>
      <c r="UAC230" s="14"/>
      <c r="UAD230" s="101"/>
      <c r="UAE230" s="14"/>
      <c r="UAF230" s="4"/>
      <c r="UAG230" s="4"/>
      <c r="UAH230" s="4"/>
      <c r="UAI230" s="4"/>
      <c r="UAJ230" s="4"/>
      <c r="UAK230" s="4"/>
      <c r="UAL230" s="3"/>
      <c r="UAM230" s="11"/>
      <c r="UAN230" s="4"/>
      <c r="UAO230" s="4"/>
      <c r="UAP230" s="15"/>
      <c r="UAQ230" s="15"/>
      <c r="UAR230" s="3"/>
      <c r="UAS230" s="3"/>
      <c r="UAT230" s="4"/>
      <c r="UAU230" s="4"/>
      <c r="UAV230" s="3"/>
      <c r="UAW230" s="6"/>
      <c r="UAX230" s="14"/>
      <c r="UAY230" s="101"/>
      <c r="UAZ230" s="14"/>
      <c r="UBA230" s="4"/>
      <c r="UBB230" s="4"/>
      <c r="UBC230" s="4"/>
      <c r="UBD230" s="4"/>
      <c r="UBE230" s="4"/>
      <c r="UBF230" s="4"/>
      <c r="UBG230" s="3"/>
      <c r="UBH230" s="11"/>
      <c r="UBI230" s="4"/>
      <c r="UBJ230" s="4"/>
      <c r="UBK230" s="15"/>
      <c r="UBL230" s="15"/>
      <c r="UBM230" s="3"/>
      <c r="UBN230" s="3"/>
      <c r="UBO230" s="4"/>
      <c r="UBP230" s="4"/>
      <c r="UBQ230" s="3"/>
      <c r="UBR230" s="6"/>
      <c r="UBS230" s="14"/>
      <c r="UBT230" s="101"/>
      <c r="UBU230" s="14"/>
      <c r="UBV230" s="4"/>
      <c r="UBW230" s="4"/>
      <c r="UBX230" s="4"/>
      <c r="UBY230" s="4"/>
      <c r="UBZ230" s="4"/>
      <c r="UCA230" s="4"/>
      <c r="UCB230" s="3"/>
      <c r="UCC230" s="11"/>
      <c r="UCD230" s="4"/>
      <c r="UCE230" s="4"/>
      <c r="UCF230" s="15"/>
      <c r="UCG230" s="15"/>
      <c r="UCH230" s="3"/>
      <c r="UCI230" s="3"/>
      <c r="UCJ230" s="4"/>
      <c r="UCK230" s="4"/>
      <c r="UCL230" s="3"/>
      <c r="UCM230" s="6"/>
      <c r="UCN230" s="14"/>
      <c r="UCO230" s="101"/>
      <c r="UCP230" s="14"/>
      <c r="UCQ230" s="4"/>
      <c r="UCR230" s="4"/>
      <c r="UCS230" s="4"/>
      <c r="UCT230" s="4"/>
      <c r="UCU230" s="4"/>
      <c r="UCV230" s="4"/>
      <c r="UCW230" s="3"/>
      <c r="UCX230" s="11"/>
      <c r="UCY230" s="4"/>
      <c r="UCZ230" s="4"/>
      <c r="UDA230" s="15"/>
      <c r="UDB230" s="15"/>
      <c r="UDC230" s="3"/>
      <c r="UDD230" s="3"/>
      <c r="UDE230" s="4"/>
      <c r="UDF230" s="4"/>
      <c r="UDG230" s="3"/>
      <c r="UDH230" s="6"/>
      <c r="UDI230" s="14"/>
      <c r="UDJ230" s="101"/>
      <c r="UDK230" s="14"/>
      <c r="UDL230" s="4"/>
      <c r="UDM230" s="4"/>
      <c r="UDN230" s="4"/>
      <c r="UDO230" s="4"/>
      <c r="UDP230" s="4"/>
      <c r="UDQ230" s="4"/>
      <c r="UDR230" s="3"/>
      <c r="UDS230" s="11"/>
      <c r="UDT230" s="4"/>
      <c r="UDU230" s="4"/>
      <c r="UDV230" s="15"/>
      <c r="UDW230" s="15"/>
      <c r="UDX230" s="3"/>
      <c r="UDY230" s="3"/>
      <c r="UDZ230" s="4"/>
      <c r="UEA230" s="4"/>
      <c r="UEB230" s="3"/>
      <c r="UEC230" s="6"/>
      <c r="UED230" s="14"/>
      <c r="UEE230" s="101"/>
      <c r="UEF230" s="14"/>
      <c r="UEG230" s="4"/>
      <c r="UEH230" s="4"/>
      <c r="UEI230" s="4"/>
      <c r="UEJ230" s="4"/>
      <c r="UEK230" s="4"/>
      <c r="UEL230" s="4"/>
      <c r="UEM230" s="3"/>
      <c r="UEN230" s="11"/>
      <c r="UEO230" s="4"/>
      <c r="UEP230" s="4"/>
      <c r="UEQ230" s="15"/>
      <c r="UER230" s="15"/>
      <c r="UES230" s="3"/>
      <c r="UET230" s="3"/>
      <c r="UEU230" s="4"/>
      <c r="UEV230" s="4"/>
      <c r="UEW230" s="3"/>
      <c r="UEX230" s="6"/>
      <c r="UEY230" s="14"/>
      <c r="UEZ230" s="101"/>
      <c r="UFA230" s="14"/>
      <c r="UFB230" s="4"/>
      <c r="UFC230" s="4"/>
      <c r="UFD230" s="4"/>
      <c r="UFE230" s="4"/>
      <c r="UFF230" s="4"/>
      <c r="UFG230" s="4"/>
      <c r="UFH230" s="3"/>
      <c r="UFI230" s="11"/>
      <c r="UFJ230" s="4"/>
      <c r="UFK230" s="4"/>
      <c r="UFL230" s="15"/>
      <c r="UFM230" s="15"/>
      <c r="UFN230" s="3"/>
      <c r="UFO230" s="3"/>
      <c r="UFP230" s="4"/>
      <c r="UFQ230" s="4"/>
      <c r="UFR230" s="3"/>
      <c r="UFS230" s="6"/>
      <c r="UFT230" s="14"/>
      <c r="UFU230" s="101"/>
      <c r="UFV230" s="14"/>
      <c r="UFW230" s="4"/>
      <c r="UFX230" s="4"/>
      <c r="UFY230" s="4"/>
      <c r="UFZ230" s="4"/>
      <c r="UGA230" s="4"/>
      <c r="UGB230" s="4"/>
      <c r="UGC230" s="3"/>
      <c r="UGD230" s="11"/>
      <c r="UGE230" s="4"/>
      <c r="UGF230" s="4"/>
      <c r="UGG230" s="15"/>
      <c r="UGH230" s="15"/>
      <c r="UGI230" s="3"/>
      <c r="UGJ230" s="3"/>
      <c r="UGK230" s="4"/>
      <c r="UGL230" s="4"/>
      <c r="UGM230" s="3"/>
      <c r="UGN230" s="6"/>
      <c r="UGO230" s="14"/>
      <c r="UGP230" s="101"/>
      <c r="UGQ230" s="14"/>
      <c r="UGR230" s="4"/>
      <c r="UGS230" s="4"/>
      <c r="UGT230" s="4"/>
      <c r="UGU230" s="4"/>
      <c r="UGV230" s="4"/>
      <c r="UGW230" s="4"/>
      <c r="UGX230" s="3"/>
      <c r="UGY230" s="11"/>
      <c r="UGZ230" s="4"/>
      <c r="UHA230" s="4"/>
      <c r="UHB230" s="15"/>
      <c r="UHC230" s="15"/>
      <c r="UHD230" s="3"/>
      <c r="UHE230" s="3"/>
      <c r="UHF230" s="4"/>
      <c r="UHG230" s="4"/>
      <c r="UHH230" s="3"/>
      <c r="UHI230" s="6"/>
      <c r="UHJ230" s="14"/>
      <c r="UHK230" s="101"/>
      <c r="UHL230" s="14"/>
      <c r="UHM230" s="4"/>
      <c r="UHN230" s="4"/>
      <c r="UHO230" s="4"/>
      <c r="UHP230" s="4"/>
      <c r="UHQ230" s="4"/>
      <c r="UHR230" s="4"/>
      <c r="UHS230" s="3"/>
      <c r="UHT230" s="11"/>
      <c r="UHU230" s="4"/>
      <c r="UHV230" s="4"/>
      <c r="UHW230" s="15"/>
      <c r="UHX230" s="15"/>
      <c r="UHY230" s="3"/>
      <c r="UHZ230" s="3"/>
      <c r="UIA230" s="4"/>
      <c r="UIB230" s="4"/>
      <c r="UIC230" s="3"/>
      <c r="UID230" s="6"/>
      <c r="UIE230" s="14"/>
      <c r="UIF230" s="101"/>
      <c r="UIG230" s="14"/>
      <c r="UIH230" s="4"/>
      <c r="UII230" s="4"/>
      <c r="UIJ230" s="4"/>
      <c r="UIK230" s="4"/>
      <c r="UIL230" s="4"/>
      <c r="UIM230" s="4"/>
      <c r="UIN230" s="3"/>
      <c r="UIO230" s="11"/>
      <c r="UIP230" s="4"/>
      <c r="UIQ230" s="4"/>
      <c r="UIR230" s="15"/>
      <c r="UIS230" s="15"/>
      <c r="UIT230" s="3"/>
      <c r="UIU230" s="3"/>
      <c r="UIV230" s="4"/>
      <c r="UIW230" s="4"/>
      <c r="UIX230" s="3"/>
      <c r="UIY230" s="6"/>
      <c r="UIZ230" s="14"/>
      <c r="UJA230" s="101"/>
      <c r="UJB230" s="14"/>
      <c r="UJC230" s="4"/>
      <c r="UJD230" s="4"/>
      <c r="UJE230" s="4"/>
      <c r="UJF230" s="4"/>
      <c r="UJG230" s="4"/>
      <c r="UJH230" s="4"/>
      <c r="UJI230" s="3"/>
      <c r="UJJ230" s="11"/>
      <c r="UJK230" s="4"/>
      <c r="UJL230" s="4"/>
      <c r="UJM230" s="15"/>
      <c r="UJN230" s="15"/>
      <c r="UJO230" s="3"/>
      <c r="UJP230" s="3"/>
      <c r="UJQ230" s="4"/>
      <c r="UJR230" s="4"/>
      <c r="UJS230" s="3"/>
      <c r="UJT230" s="6"/>
      <c r="UJU230" s="14"/>
      <c r="UJV230" s="101"/>
      <c r="UJW230" s="14"/>
      <c r="UJX230" s="4"/>
      <c r="UJY230" s="4"/>
      <c r="UJZ230" s="4"/>
      <c r="UKA230" s="4"/>
      <c r="UKB230" s="4"/>
      <c r="UKC230" s="4"/>
      <c r="UKD230" s="3"/>
      <c r="UKE230" s="11"/>
      <c r="UKF230" s="4"/>
      <c r="UKG230" s="4"/>
      <c r="UKH230" s="15"/>
      <c r="UKI230" s="15"/>
      <c r="UKJ230" s="3"/>
      <c r="UKK230" s="3"/>
      <c r="UKL230" s="4"/>
      <c r="UKM230" s="4"/>
      <c r="UKN230" s="3"/>
      <c r="UKO230" s="6"/>
      <c r="UKP230" s="14"/>
      <c r="UKQ230" s="101"/>
      <c r="UKR230" s="14"/>
      <c r="UKS230" s="4"/>
      <c r="UKT230" s="4"/>
      <c r="UKU230" s="4"/>
      <c r="UKV230" s="4"/>
      <c r="UKW230" s="4"/>
      <c r="UKX230" s="4"/>
      <c r="UKY230" s="3"/>
      <c r="UKZ230" s="11"/>
      <c r="ULA230" s="4"/>
      <c r="ULB230" s="4"/>
      <c r="ULC230" s="15"/>
      <c r="ULD230" s="15"/>
      <c r="ULE230" s="3"/>
      <c r="ULF230" s="3"/>
      <c r="ULG230" s="4"/>
      <c r="ULH230" s="4"/>
      <c r="ULI230" s="3"/>
      <c r="ULJ230" s="6"/>
      <c r="ULK230" s="14"/>
      <c r="ULL230" s="101"/>
      <c r="ULM230" s="14"/>
      <c r="ULN230" s="4"/>
      <c r="ULO230" s="4"/>
      <c r="ULP230" s="4"/>
      <c r="ULQ230" s="4"/>
      <c r="ULR230" s="4"/>
      <c r="ULS230" s="4"/>
      <c r="ULT230" s="3"/>
      <c r="ULU230" s="11"/>
      <c r="ULV230" s="4"/>
      <c r="ULW230" s="4"/>
      <c r="ULX230" s="15"/>
      <c r="ULY230" s="15"/>
      <c r="ULZ230" s="3"/>
      <c r="UMA230" s="3"/>
      <c r="UMB230" s="4"/>
      <c r="UMC230" s="4"/>
      <c r="UMD230" s="3"/>
      <c r="UME230" s="6"/>
      <c r="UMF230" s="14"/>
      <c r="UMG230" s="101"/>
      <c r="UMH230" s="14"/>
      <c r="UMI230" s="4"/>
      <c r="UMJ230" s="4"/>
      <c r="UMK230" s="4"/>
      <c r="UML230" s="4"/>
      <c r="UMM230" s="4"/>
      <c r="UMN230" s="4"/>
      <c r="UMO230" s="3"/>
      <c r="UMP230" s="11"/>
      <c r="UMQ230" s="4"/>
      <c r="UMR230" s="4"/>
      <c r="UMS230" s="15"/>
      <c r="UMT230" s="15"/>
      <c r="UMU230" s="3"/>
      <c r="UMV230" s="3"/>
      <c r="UMW230" s="4"/>
      <c r="UMX230" s="4"/>
      <c r="UMY230" s="3"/>
      <c r="UMZ230" s="6"/>
      <c r="UNA230" s="14"/>
      <c r="UNB230" s="101"/>
      <c r="UNC230" s="14"/>
      <c r="UND230" s="4"/>
      <c r="UNE230" s="4"/>
      <c r="UNF230" s="4"/>
      <c r="UNG230" s="4"/>
      <c r="UNH230" s="4"/>
      <c r="UNI230" s="4"/>
      <c r="UNJ230" s="3"/>
      <c r="UNK230" s="11"/>
      <c r="UNL230" s="4"/>
      <c r="UNM230" s="4"/>
      <c r="UNN230" s="15"/>
      <c r="UNO230" s="15"/>
      <c r="UNP230" s="3"/>
      <c r="UNQ230" s="3"/>
      <c r="UNR230" s="4"/>
      <c r="UNS230" s="4"/>
      <c r="UNT230" s="3"/>
      <c r="UNU230" s="6"/>
      <c r="UNV230" s="14"/>
      <c r="UNW230" s="101"/>
      <c r="UNX230" s="14"/>
      <c r="UNY230" s="4"/>
      <c r="UNZ230" s="4"/>
      <c r="UOA230" s="4"/>
      <c r="UOB230" s="4"/>
      <c r="UOC230" s="4"/>
      <c r="UOD230" s="4"/>
      <c r="UOE230" s="3"/>
      <c r="UOF230" s="11"/>
      <c r="UOG230" s="4"/>
      <c r="UOH230" s="4"/>
      <c r="UOI230" s="15"/>
      <c r="UOJ230" s="15"/>
      <c r="UOK230" s="3"/>
      <c r="UOL230" s="3"/>
      <c r="UOM230" s="4"/>
      <c r="UON230" s="4"/>
      <c r="UOO230" s="3"/>
      <c r="UOP230" s="6"/>
      <c r="UOQ230" s="14"/>
      <c r="UOR230" s="101"/>
      <c r="UOS230" s="14"/>
      <c r="UOT230" s="4"/>
      <c r="UOU230" s="4"/>
      <c r="UOV230" s="4"/>
      <c r="UOW230" s="4"/>
      <c r="UOX230" s="4"/>
      <c r="UOY230" s="4"/>
      <c r="UOZ230" s="3"/>
      <c r="UPA230" s="11"/>
      <c r="UPB230" s="4"/>
      <c r="UPC230" s="4"/>
      <c r="UPD230" s="15"/>
      <c r="UPE230" s="15"/>
      <c r="UPF230" s="3"/>
      <c r="UPG230" s="3"/>
      <c r="UPH230" s="4"/>
      <c r="UPI230" s="4"/>
      <c r="UPJ230" s="3"/>
      <c r="UPK230" s="6"/>
      <c r="UPL230" s="14"/>
      <c r="UPM230" s="101"/>
      <c r="UPN230" s="14"/>
      <c r="UPO230" s="4"/>
      <c r="UPP230" s="4"/>
      <c r="UPQ230" s="4"/>
      <c r="UPR230" s="4"/>
      <c r="UPS230" s="4"/>
      <c r="UPT230" s="4"/>
      <c r="UPU230" s="3"/>
      <c r="UPV230" s="11"/>
      <c r="UPW230" s="4"/>
      <c r="UPX230" s="4"/>
      <c r="UPY230" s="15"/>
      <c r="UPZ230" s="15"/>
      <c r="UQA230" s="3"/>
      <c r="UQB230" s="3"/>
      <c r="UQC230" s="4"/>
      <c r="UQD230" s="4"/>
      <c r="UQE230" s="3"/>
      <c r="UQF230" s="6"/>
      <c r="UQG230" s="14"/>
      <c r="UQH230" s="101"/>
      <c r="UQI230" s="14"/>
      <c r="UQJ230" s="4"/>
      <c r="UQK230" s="4"/>
      <c r="UQL230" s="4"/>
      <c r="UQM230" s="4"/>
      <c r="UQN230" s="4"/>
      <c r="UQO230" s="4"/>
      <c r="UQP230" s="3"/>
      <c r="UQQ230" s="11"/>
      <c r="UQR230" s="4"/>
      <c r="UQS230" s="4"/>
      <c r="UQT230" s="15"/>
      <c r="UQU230" s="15"/>
      <c r="UQV230" s="3"/>
      <c r="UQW230" s="3"/>
      <c r="UQX230" s="4"/>
      <c r="UQY230" s="4"/>
      <c r="UQZ230" s="3"/>
      <c r="URA230" s="6"/>
      <c r="URB230" s="14"/>
      <c r="URC230" s="101"/>
      <c r="URD230" s="14"/>
      <c r="URE230" s="4"/>
      <c r="URF230" s="4"/>
      <c r="URG230" s="4"/>
      <c r="URH230" s="4"/>
      <c r="URI230" s="4"/>
      <c r="URJ230" s="4"/>
      <c r="URK230" s="3"/>
      <c r="URL230" s="11"/>
      <c r="URM230" s="4"/>
      <c r="URN230" s="4"/>
      <c r="URO230" s="15"/>
      <c r="URP230" s="15"/>
      <c r="URQ230" s="3"/>
      <c r="URR230" s="3"/>
      <c r="URS230" s="4"/>
      <c r="URT230" s="4"/>
      <c r="URU230" s="3"/>
      <c r="URV230" s="6"/>
      <c r="URW230" s="14"/>
      <c r="URX230" s="101"/>
      <c r="URY230" s="14"/>
      <c r="URZ230" s="4"/>
      <c r="USA230" s="4"/>
      <c r="USB230" s="4"/>
      <c r="USC230" s="4"/>
      <c r="USD230" s="4"/>
      <c r="USE230" s="4"/>
      <c r="USF230" s="3"/>
      <c r="USG230" s="11"/>
      <c r="USH230" s="4"/>
      <c r="USI230" s="4"/>
      <c r="USJ230" s="15"/>
      <c r="USK230" s="15"/>
      <c r="USL230" s="3"/>
      <c r="USM230" s="3"/>
      <c r="USN230" s="4"/>
      <c r="USO230" s="4"/>
      <c r="USP230" s="3"/>
      <c r="USQ230" s="6"/>
      <c r="USR230" s="14"/>
      <c r="USS230" s="101"/>
      <c r="UST230" s="14"/>
      <c r="USU230" s="4"/>
      <c r="USV230" s="4"/>
      <c r="USW230" s="4"/>
      <c r="USX230" s="4"/>
      <c r="USY230" s="4"/>
      <c r="USZ230" s="4"/>
      <c r="UTA230" s="3"/>
      <c r="UTB230" s="11"/>
      <c r="UTC230" s="4"/>
      <c r="UTD230" s="4"/>
      <c r="UTE230" s="15"/>
      <c r="UTF230" s="15"/>
      <c r="UTG230" s="3"/>
      <c r="UTH230" s="3"/>
      <c r="UTI230" s="4"/>
      <c r="UTJ230" s="4"/>
      <c r="UTK230" s="3"/>
      <c r="UTL230" s="6"/>
      <c r="UTM230" s="14"/>
      <c r="UTN230" s="101"/>
      <c r="UTO230" s="14"/>
      <c r="UTP230" s="4"/>
      <c r="UTQ230" s="4"/>
      <c r="UTR230" s="4"/>
      <c r="UTS230" s="4"/>
      <c r="UTT230" s="4"/>
      <c r="UTU230" s="4"/>
      <c r="UTV230" s="3"/>
      <c r="UTW230" s="11"/>
      <c r="UTX230" s="4"/>
      <c r="UTY230" s="4"/>
      <c r="UTZ230" s="15"/>
      <c r="UUA230" s="15"/>
      <c r="UUB230" s="3"/>
      <c r="UUC230" s="3"/>
      <c r="UUD230" s="4"/>
      <c r="UUE230" s="4"/>
      <c r="UUF230" s="3"/>
      <c r="UUG230" s="6"/>
      <c r="UUH230" s="14"/>
      <c r="UUI230" s="101"/>
      <c r="UUJ230" s="14"/>
      <c r="UUK230" s="4"/>
      <c r="UUL230" s="4"/>
      <c r="UUM230" s="4"/>
      <c r="UUN230" s="4"/>
      <c r="UUO230" s="4"/>
      <c r="UUP230" s="4"/>
      <c r="UUQ230" s="3"/>
      <c r="UUR230" s="11"/>
      <c r="UUS230" s="4"/>
      <c r="UUT230" s="4"/>
      <c r="UUU230" s="15"/>
      <c r="UUV230" s="15"/>
      <c r="UUW230" s="3"/>
      <c r="UUX230" s="3"/>
      <c r="UUY230" s="4"/>
      <c r="UUZ230" s="4"/>
      <c r="UVA230" s="3"/>
      <c r="UVB230" s="6"/>
      <c r="UVC230" s="14"/>
      <c r="UVD230" s="101"/>
      <c r="UVE230" s="14"/>
      <c r="UVF230" s="4"/>
      <c r="UVG230" s="4"/>
      <c r="UVH230" s="4"/>
      <c r="UVI230" s="4"/>
      <c r="UVJ230" s="4"/>
      <c r="UVK230" s="4"/>
      <c r="UVL230" s="3"/>
      <c r="UVM230" s="11"/>
      <c r="UVN230" s="4"/>
      <c r="UVO230" s="4"/>
      <c r="UVP230" s="15"/>
      <c r="UVQ230" s="15"/>
      <c r="UVR230" s="3"/>
      <c r="UVS230" s="3"/>
      <c r="UVT230" s="4"/>
      <c r="UVU230" s="4"/>
      <c r="UVV230" s="3"/>
      <c r="UVW230" s="6"/>
      <c r="UVX230" s="14"/>
      <c r="UVY230" s="101"/>
      <c r="UVZ230" s="14"/>
      <c r="UWA230" s="4"/>
      <c r="UWB230" s="4"/>
      <c r="UWC230" s="4"/>
      <c r="UWD230" s="4"/>
      <c r="UWE230" s="4"/>
      <c r="UWF230" s="4"/>
      <c r="UWG230" s="3"/>
      <c r="UWH230" s="11"/>
      <c r="UWI230" s="4"/>
      <c r="UWJ230" s="4"/>
      <c r="UWK230" s="15"/>
      <c r="UWL230" s="15"/>
      <c r="UWM230" s="3"/>
      <c r="UWN230" s="3"/>
      <c r="UWO230" s="4"/>
      <c r="UWP230" s="4"/>
      <c r="UWQ230" s="3"/>
      <c r="UWR230" s="6"/>
      <c r="UWS230" s="14"/>
      <c r="UWT230" s="101"/>
      <c r="UWU230" s="14"/>
      <c r="UWV230" s="4"/>
      <c r="UWW230" s="4"/>
      <c r="UWX230" s="4"/>
      <c r="UWY230" s="4"/>
      <c r="UWZ230" s="4"/>
      <c r="UXA230" s="4"/>
      <c r="UXB230" s="3"/>
      <c r="UXC230" s="11"/>
      <c r="UXD230" s="4"/>
      <c r="UXE230" s="4"/>
      <c r="UXF230" s="15"/>
      <c r="UXG230" s="15"/>
      <c r="UXH230" s="3"/>
      <c r="UXI230" s="3"/>
      <c r="UXJ230" s="4"/>
      <c r="UXK230" s="4"/>
      <c r="UXL230" s="3"/>
      <c r="UXM230" s="6"/>
      <c r="UXN230" s="14"/>
      <c r="UXO230" s="101"/>
      <c r="UXP230" s="14"/>
      <c r="UXQ230" s="4"/>
      <c r="UXR230" s="4"/>
      <c r="UXS230" s="4"/>
      <c r="UXT230" s="4"/>
      <c r="UXU230" s="4"/>
      <c r="UXV230" s="4"/>
      <c r="UXW230" s="3"/>
      <c r="UXX230" s="11"/>
      <c r="UXY230" s="4"/>
      <c r="UXZ230" s="4"/>
      <c r="UYA230" s="15"/>
      <c r="UYB230" s="15"/>
      <c r="UYC230" s="3"/>
      <c r="UYD230" s="3"/>
      <c r="UYE230" s="4"/>
      <c r="UYF230" s="4"/>
      <c r="UYG230" s="3"/>
      <c r="UYH230" s="6"/>
      <c r="UYI230" s="14"/>
      <c r="UYJ230" s="101"/>
      <c r="UYK230" s="14"/>
      <c r="UYL230" s="4"/>
      <c r="UYM230" s="4"/>
      <c r="UYN230" s="4"/>
      <c r="UYO230" s="4"/>
      <c r="UYP230" s="4"/>
      <c r="UYQ230" s="4"/>
      <c r="UYR230" s="3"/>
      <c r="UYS230" s="11"/>
      <c r="UYT230" s="4"/>
      <c r="UYU230" s="4"/>
      <c r="UYV230" s="15"/>
      <c r="UYW230" s="15"/>
      <c r="UYX230" s="3"/>
      <c r="UYY230" s="3"/>
      <c r="UYZ230" s="4"/>
      <c r="UZA230" s="4"/>
      <c r="UZB230" s="3"/>
      <c r="UZC230" s="6"/>
      <c r="UZD230" s="14"/>
      <c r="UZE230" s="101"/>
      <c r="UZF230" s="14"/>
      <c r="UZG230" s="4"/>
      <c r="UZH230" s="4"/>
      <c r="UZI230" s="4"/>
      <c r="UZJ230" s="4"/>
      <c r="UZK230" s="4"/>
      <c r="UZL230" s="4"/>
      <c r="UZM230" s="3"/>
      <c r="UZN230" s="11"/>
      <c r="UZO230" s="4"/>
      <c r="UZP230" s="4"/>
      <c r="UZQ230" s="15"/>
      <c r="UZR230" s="15"/>
      <c r="UZS230" s="3"/>
      <c r="UZT230" s="3"/>
      <c r="UZU230" s="4"/>
      <c r="UZV230" s="4"/>
      <c r="UZW230" s="3"/>
      <c r="UZX230" s="6"/>
      <c r="UZY230" s="14"/>
      <c r="UZZ230" s="101"/>
      <c r="VAA230" s="14"/>
      <c r="VAB230" s="4"/>
      <c r="VAC230" s="4"/>
      <c r="VAD230" s="4"/>
      <c r="VAE230" s="4"/>
      <c r="VAF230" s="4"/>
      <c r="VAG230" s="4"/>
      <c r="VAH230" s="3"/>
      <c r="VAI230" s="11"/>
      <c r="VAJ230" s="4"/>
      <c r="VAK230" s="4"/>
      <c r="VAL230" s="15"/>
      <c r="VAM230" s="15"/>
      <c r="VAN230" s="3"/>
      <c r="VAO230" s="3"/>
      <c r="VAP230" s="4"/>
      <c r="VAQ230" s="4"/>
      <c r="VAR230" s="3"/>
      <c r="VAS230" s="6"/>
      <c r="VAT230" s="14"/>
      <c r="VAU230" s="101"/>
      <c r="VAV230" s="14"/>
      <c r="VAW230" s="4"/>
      <c r="VAX230" s="4"/>
      <c r="VAY230" s="4"/>
      <c r="VAZ230" s="4"/>
      <c r="VBA230" s="4"/>
      <c r="VBB230" s="4"/>
      <c r="VBC230" s="3"/>
      <c r="VBD230" s="11"/>
      <c r="VBE230" s="4"/>
      <c r="VBF230" s="4"/>
      <c r="VBG230" s="15"/>
      <c r="VBH230" s="15"/>
      <c r="VBI230" s="3"/>
      <c r="VBJ230" s="3"/>
      <c r="VBK230" s="4"/>
      <c r="VBL230" s="4"/>
      <c r="VBM230" s="3"/>
      <c r="VBN230" s="6"/>
      <c r="VBO230" s="14"/>
      <c r="VBP230" s="101"/>
      <c r="VBQ230" s="14"/>
      <c r="VBR230" s="4"/>
      <c r="VBS230" s="4"/>
      <c r="VBT230" s="4"/>
      <c r="VBU230" s="4"/>
      <c r="VBV230" s="4"/>
      <c r="VBW230" s="4"/>
      <c r="VBX230" s="3"/>
      <c r="VBY230" s="11"/>
      <c r="VBZ230" s="4"/>
      <c r="VCA230" s="4"/>
      <c r="VCB230" s="15"/>
      <c r="VCC230" s="15"/>
      <c r="VCD230" s="3"/>
      <c r="VCE230" s="3"/>
      <c r="VCF230" s="4"/>
      <c r="VCG230" s="4"/>
      <c r="VCH230" s="3"/>
      <c r="VCI230" s="6"/>
      <c r="VCJ230" s="14"/>
      <c r="VCK230" s="101"/>
      <c r="VCL230" s="14"/>
      <c r="VCM230" s="4"/>
      <c r="VCN230" s="4"/>
      <c r="VCO230" s="4"/>
      <c r="VCP230" s="4"/>
      <c r="VCQ230" s="4"/>
      <c r="VCR230" s="4"/>
      <c r="VCS230" s="3"/>
      <c r="VCT230" s="11"/>
      <c r="VCU230" s="4"/>
      <c r="VCV230" s="4"/>
      <c r="VCW230" s="15"/>
      <c r="VCX230" s="15"/>
      <c r="VCY230" s="3"/>
      <c r="VCZ230" s="3"/>
      <c r="VDA230" s="4"/>
      <c r="VDB230" s="4"/>
      <c r="VDC230" s="3"/>
      <c r="VDD230" s="6"/>
      <c r="VDE230" s="14"/>
      <c r="VDF230" s="101"/>
      <c r="VDG230" s="14"/>
      <c r="VDH230" s="4"/>
      <c r="VDI230" s="4"/>
      <c r="VDJ230" s="4"/>
      <c r="VDK230" s="4"/>
      <c r="VDL230" s="4"/>
      <c r="VDM230" s="4"/>
      <c r="VDN230" s="3"/>
      <c r="VDO230" s="11"/>
      <c r="VDP230" s="4"/>
      <c r="VDQ230" s="4"/>
      <c r="VDR230" s="15"/>
      <c r="VDS230" s="15"/>
      <c r="VDT230" s="3"/>
      <c r="VDU230" s="3"/>
      <c r="VDV230" s="4"/>
      <c r="VDW230" s="4"/>
      <c r="VDX230" s="3"/>
      <c r="VDY230" s="6"/>
      <c r="VDZ230" s="14"/>
      <c r="VEA230" s="101"/>
      <c r="VEB230" s="14"/>
      <c r="VEC230" s="4"/>
      <c r="VED230" s="4"/>
      <c r="VEE230" s="4"/>
      <c r="VEF230" s="4"/>
      <c r="VEG230" s="4"/>
      <c r="VEH230" s="4"/>
      <c r="VEI230" s="3"/>
      <c r="VEJ230" s="11"/>
      <c r="VEK230" s="4"/>
      <c r="VEL230" s="4"/>
      <c r="VEM230" s="15"/>
      <c r="VEN230" s="15"/>
      <c r="VEO230" s="3"/>
      <c r="VEP230" s="3"/>
      <c r="VEQ230" s="4"/>
      <c r="VER230" s="4"/>
      <c r="VES230" s="3"/>
      <c r="VET230" s="6"/>
      <c r="VEU230" s="14"/>
      <c r="VEV230" s="101"/>
      <c r="VEW230" s="14"/>
      <c r="VEX230" s="4"/>
      <c r="VEY230" s="4"/>
      <c r="VEZ230" s="4"/>
      <c r="VFA230" s="4"/>
      <c r="VFB230" s="4"/>
      <c r="VFC230" s="4"/>
      <c r="VFD230" s="3"/>
      <c r="VFE230" s="11"/>
      <c r="VFF230" s="4"/>
      <c r="VFG230" s="4"/>
      <c r="VFH230" s="15"/>
      <c r="VFI230" s="15"/>
      <c r="VFJ230" s="3"/>
      <c r="VFK230" s="3"/>
      <c r="VFL230" s="4"/>
      <c r="VFM230" s="4"/>
      <c r="VFN230" s="3"/>
      <c r="VFO230" s="6"/>
      <c r="VFP230" s="14"/>
      <c r="VFQ230" s="101"/>
      <c r="VFR230" s="14"/>
      <c r="VFS230" s="4"/>
      <c r="VFT230" s="4"/>
      <c r="VFU230" s="4"/>
      <c r="VFV230" s="4"/>
      <c r="VFW230" s="4"/>
      <c r="VFX230" s="4"/>
      <c r="VFY230" s="3"/>
      <c r="VFZ230" s="11"/>
      <c r="VGA230" s="4"/>
      <c r="VGB230" s="4"/>
      <c r="VGC230" s="15"/>
      <c r="VGD230" s="15"/>
      <c r="VGE230" s="3"/>
      <c r="VGF230" s="3"/>
      <c r="VGG230" s="4"/>
      <c r="VGH230" s="4"/>
      <c r="VGI230" s="3"/>
      <c r="VGJ230" s="6"/>
      <c r="VGK230" s="14"/>
      <c r="VGL230" s="101"/>
      <c r="VGM230" s="14"/>
      <c r="VGN230" s="4"/>
      <c r="VGO230" s="4"/>
      <c r="VGP230" s="4"/>
      <c r="VGQ230" s="4"/>
      <c r="VGR230" s="4"/>
      <c r="VGS230" s="4"/>
      <c r="VGT230" s="3"/>
      <c r="VGU230" s="11"/>
      <c r="VGV230" s="4"/>
      <c r="VGW230" s="4"/>
      <c r="VGX230" s="15"/>
      <c r="VGY230" s="15"/>
      <c r="VGZ230" s="3"/>
      <c r="VHA230" s="3"/>
      <c r="VHB230" s="4"/>
      <c r="VHC230" s="4"/>
      <c r="VHD230" s="3"/>
      <c r="VHE230" s="6"/>
      <c r="VHF230" s="14"/>
      <c r="VHG230" s="101"/>
      <c r="VHH230" s="14"/>
      <c r="VHI230" s="4"/>
      <c r="VHJ230" s="4"/>
      <c r="VHK230" s="4"/>
      <c r="VHL230" s="4"/>
      <c r="VHM230" s="4"/>
      <c r="VHN230" s="4"/>
      <c r="VHO230" s="3"/>
      <c r="VHP230" s="11"/>
      <c r="VHQ230" s="4"/>
      <c r="VHR230" s="4"/>
      <c r="VHS230" s="15"/>
      <c r="VHT230" s="15"/>
      <c r="VHU230" s="3"/>
      <c r="VHV230" s="3"/>
      <c r="VHW230" s="4"/>
      <c r="VHX230" s="4"/>
      <c r="VHY230" s="3"/>
      <c r="VHZ230" s="6"/>
      <c r="VIA230" s="14"/>
      <c r="VIB230" s="101"/>
      <c r="VIC230" s="14"/>
      <c r="VID230" s="4"/>
      <c r="VIE230" s="4"/>
      <c r="VIF230" s="4"/>
      <c r="VIG230" s="4"/>
      <c r="VIH230" s="4"/>
      <c r="VII230" s="4"/>
      <c r="VIJ230" s="3"/>
      <c r="VIK230" s="11"/>
      <c r="VIL230" s="4"/>
      <c r="VIM230" s="4"/>
      <c r="VIN230" s="15"/>
      <c r="VIO230" s="15"/>
      <c r="VIP230" s="3"/>
      <c r="VIQ230" s="3"/>
      <c r="VIR230" s="4"/>
      <c r="VIS230" s="4"/>
      <c r="VIT230" s="3"/>
      <c r="VIU230" s="6"/>
      <c r="VIV230" s="14"/>
      <c r="VIW230" s="101"/>
      <c r="VIX230" s="14"/>
      <c r="VIY230" s="4"/>
      <c r="VIZ230" s="4"/>
      <c r="VJA230" s="4"/>
      <c r="VJB230" s="4"/>
      <c r="VJC230" s="4"/>
      <c r="VJD230" s="4"/>
      <c r="VJE230" s="3"/>
      <c r="VJF230" s="11"/>
      <c r="VJG230" s="4"/>
      <c r="VJH230" s="4"/>
      <c r="VJI230" s="15"/>
      <c r="VJJ230" s="15"/>
      <c r="VJK230" s="3"/>
      <c r="VJL230" s="3"/>
      <c r="VJM230" s="4"/>
      <c r="VJN230" s="4"/>
      <c r="VJO230" s="3"/>
      <c r="VJP230" s="6"/>
      <c r="VJQ230" s="14"/>
      <c r="VJR230" s="101"/>
      <c r="VJS230" s="14"/>
      <c r="VJT230" s="4"/>
      <c r="VJU230" s="4"/>
      <c r="VJV230" s="4"/>
      <c r="VJW230" s="4"/>
      <c r="VJX230" s="4"/>
      <c r="VJY230" s="4"/>
      <c r="VJZ230" s="3"/>
      <c r="VKA230" s="11"/>
      <c r="VKB230" s="4"/>
      <c r="VKC230" s="4"/>
      <c r="VKD230" s="15"/>
      <c r="VKE230" s="15"/>
      <c r="VKF230" s="3"/>
      <c r="VKG230" s="3"/>
      <c r="VKH230" s="4"/>
      <c r="VKI230" s="4"/>
      <c r="VKJ230" s="3"/>
      <c r="VKK230" s="6"/>
      <c r="VKL230" s="14"/>
      <c r="VKM230" s="101"/>
      <c r="VKN230" s="14"/>
      <c r="VKO230" s="4"/>
      <c r="VKP230" s="4"/>
      <c r="VKQ230" s="4"/>
      <c r="VKR230" s="4"/>
      <c r="VKS230" s="4"/>
      <c r="VKT230" s="4"/>
      <c r="VKU230" s="3"/>
      <c r="VKV230" s="11"/>
      <c r="VKW230" s="4"/>
      <c r="VKX230" s="4"/>
      <c r="VKY230" s="15"/>
      <c r="VKZ230" s="15"/>
      <c r="VLA230" s="3"/>
      <c r="VLB230" s="3"/>
      <c r="VLC230" s="4"/>
      <c r="VLD230" s="4"/>
      <c r="VLE230" s="3"/>
      <c r="VLF230" s="6"/>
      <c r="VLG230" s="14"/>
      <c r="VLH230" s="101"/>
      <c r="VLI230" s="14"/>
      <c r="VLJ230" s="4"/>
      <c r="VLK230" s="4"/>
      <c r="VLL230" s="4"/>
      <c r="VLM230" s="4"/>
      <c r="VLN230" s="4"/>
      <c r="VLO230" s="4"/>
      <c r="VLP230" s="3"/>
      <c r="VLQ230" s="11"/>
      <c r="VLR230" s="4"/>
      <c r="VLS230" s="4"/>
      <c r="VLT230" s="15"/>
      <c r="VLU230" s="15"/>
      <c r="VLV230" s="3"/>
      <c r="VLW230" s="3"/>
      <c r="VLX230" s="4"/>
      <c r="VLY230" s="4"/>
      <c r="VLZ230" s="3"/>
      <c r="VMA230" s="6"/>
      <c r="VMB230" s="14"/>
      <c r="VMC230" s="101"/>
      <c r="VMD230" s="14"/>
      <c r="VME230" s="4"/>
      <c r="VMF230" s="4"/>
      <c r="VMG230" s="4"/>
      <c r="VMH230" s="4"/>
      <c r="VMI230" s="4"/>
      <c r="VMJ230" s="4"/>
      <c r="VMK230" s="3"/>
      <c r="VML230" s="11"/>
      <c r="VMM230" s="4"/>
      <c r="VMN230" s="4"/>
      <c r="VMO230" s="15"/>
      <c r="VMP230" s="15"/>
      <c r="VMQ230" s="3"/>
      <c r="VMR230" s="3"/>
      <c r="VMS230" s="4"/>
      <c r="VMT230" s="4"/>
      <c r="VMU230" s="3"/>
      <c r="VMV230" s="6"/>
      <c r="VMW230" s="14"/>
      <c r="VMX230" s="101"/>
      <c r="VMY230" s="14"/>
      <c r="VMZ230" s="4"/>
      <c r="VNA230" s="4"/>
      <c r="VNB230" s="4"/>
      <c r="VNC230" s="4"/>
      <c r="VND230" s="4"/>
      <c r="VNE230" s="4"/>
      <c r="VNF230" s="3"/>
      <c r="VNG230" s="11"/>
      <c r="VNH230" s="4"/>
      <c r="VNI230" s="4"/>
      <c r="VNJ230" s="15"/>
      <c r="VNK230" s="15"/>
      <c r="VNL230" s="3"/>
      <c r="VNM230" s="3"/>
      <c r="VNN230" s="4"/>
      <c r="VNO230" s="4"/>
      <c r="VNP230" s="3"/>
      <c r="VNQ230" s="6"/>
      <c r="VNR230" s="14"/>
      <c r="VNS230" s="101"/>
      <c r="VNT230" s="14"/>
      <c r="VNU230" s="4"/>
      <c r="VNV230" s="4"/>
      <c r="VNW230" s="4"/>
      <c r="VNX230" s="4"/>
      <c r="VNY230" s="4"/>
      <c r="VNZ230" s="4"/>
      <c r="VOA230" s="3"/>
      <c r="VOB230" s="11"/>
      <c r="VOC230" s="4"/>
      <c r="VOD230" s="4"/>
      <c r="VOE230" s="15"/>
      <c r="VOF230" s="15"/>
      <c r="VOG230" s="3"/>
      <c r="VOH230" s="3"/>
      <c r="VOI230" s="4"/>
      <c r="VOJ230" s="4"/>
      <c r="VOK230" s="3"/>
      <c r="VOL230" s="6"/>
      <c r="VOM230" s="14"/>
      <c r="VON230" s="101"/>
      <c r="VOO230" s="14"/>
      <c r="VOP230" s="4"/>
      <c r="VOQ230" s="4"/>
      <c r="VOR230" s="4"/>
      <c r="VOS230" s="4"/>
      <c r="VOT230" s="4"/>
      <c r="VOU230" s="4"/>
      <c r="VOV230" s="3"/>
      <c r="VOW230" s="11"/>
      <c r="VOX230" s="4"/>
      <c r="VOY230" s="4"/>
      <c r="VOZ230" s="15"/>
      <c r="VPA230" s="15"/>
      <c r="VPB230" s="3"/>
      <c r="VPC230" s="3"/>
      <c r="VPD230" s="4"/>
      <c r="VPE230" s="4"/>
      <c r="VPF230" s="3"/>
      <c r="VPG230" s="6"/>
      <c r="VPH230" s="14"/>
      <c r="VPI230" s="101"/>
      <c r="VPJ230" s="14"/>
      <c r="VPK230" s="4"/>
      <c r="VPL230" s="4"/>
      <c r="VPM230" s="4"/>
      <c r="VPN230" s="4"/>
      <c r="VPO230" s="4"/>
      <c r="VPP230" s="4"/>
      <c r="VPQ230" s="3"/>
      <c r="VPR230" s="11"/>
      <c r="VPS230" s="4"/>
      <c r="VPT230" s="4"/>
      <c r="VPU230" s="15"/>
      <c r="VPV230" s="15"/>
      <c r="VPW230" s="3"/>
      <c r="VPX230" s="3"/>
      <c r="VPY230" s="4"/>
      <c r="VPZ230" s="4"/>
      <c r="VQA230" s="3"/>
      <c r="VQB230" s="6"/>
      <c r="VQC230" s="14"/>
      <c r="VQD230" s="101"/>
      <c r="VQE230" s="14"/>
      <c r="VQF230" s="4"/>
      <c r="VQG230" s="4"/>
      <c r="VQH230" s="4"/>
      <c r="VQI230" s="4"/>
      <c r="VQJ230" s="4"/>
      <c r="VQK230" s="4"/>
      <c r="VQL230" s="3"/>
      <c r="VQM230" s="11"/>
      <c r="VQN230" s="4"/>
      <c r="VQO230" s="4"/>
      <c r="VQP230" s="15"/>
      <c r="VQQ230" s="15"/>
      <c r="VQR230" s="3"/>
      <c r="VQS230" s="3"/>
      <c r="VQT230" s="4"/>
      <c r="VQU230" s="4"/>
      <c r="VQV230" s="3"/>
      <c r="VQW230" s="6"/>
      <c r="VQX230" s="14"/>
      <c r="VQY230" s="101"/>
      <c r="VQZ230" s="14"/>
      <c r="VRA230" s="4"/>
      <c r="VRB230" s="4"/>
      <c r="VRC230" s="4"/>
      <c r="VRD230" s="4"/>
      <c r="VRE230" s="4"/>
      <c r="VRF230" s="4"/>
      <c r="VRG230" s="3"/>
      <c r="VRH230" s="11"/>
      <c r="VRI230" s="4"/>
      <c r="VRJ230" s="4"/>
      <c r="VRK230" s="15"/>
      <c r="VRL230" s="15"/>
      <c r="VRM230" s="3"/>
      <c r="VRN230" s="3"/>
      <c r="VRO230" s="4"/>
      <c r="VRP230" s="4"/>
      <c r="VRQ230" s="3"/>
      <c r="VRR230" s="6"/>
      <c r="VRS230" s="14"/>
      <c r="VRT230" s="101"/>
      <c r="VRU230" s="14"/>
      <c r="VRV230" s="4"/>
      <c r="VRW230" s="4"/>
      <c r="VRX230" s="4"/>
      <c r="VRY230" s="4"/>
      <c r="VRZ230" s="4"/>
      <c r="VSA230" s="4"/>
      <c r="VSB230" s="3"/>
      <c r="VSC230" s="11"/>
      <c r="VSD230" s="4"/>
      <c r="VSE230" s="4"/>
      <c r="VSF230" s="15"/>
      <c r="VSG230" s="15"/>
      <c r="VSH230" s="3"/>
      <c r="VSI230" s="3"/>
      <c r="VSJ230" s="4"/>
      <c r="VSK230" s="4"/>
      <c r="VSL230" s="3"/>
      <c r="VSM230" s="6"/>
      <c r="VSN230" s="14"/>
      <c r="VSO230" s="101"/>
      <c r="VSP230" s="14"/>
      <c r="VSQ230" s="4"/>
      <c r="VSR230" s="4"/>
      <c r="VSS230" s="4"/>
      <c r="VST230" s="4"/>
      <c r="VSU230" s="4"/>
      <c r="VSV230" s="4"/>
      <c r="VSW230" s="3"/>
      <c r="VSX230" s="11"/>
      <c r="VSY230" s="4"/>
      <c r="VSZ230" s="4"/>
      <c r="VTA230" s="15"/>
      <c r="VTB230" s="15"/>
      <c r="VTC230" s="3"/>
      <c r="VTD230" s="3"/>
      <c r="VTE230" s="4"/>
      <c r="VTF230" s="4"/>
      <c r="VTG230" s="3"/>
      <c r="VTH230" s="6"/>
      <c r="VTI230" s="14"/>
      <c r="VTJ230" s="101"/>
      <c r="VTK230" s="14"/>
      <c r="VTL230" s="4"/>
      <c r="VTM230" s="4"/>
      <c r="VTN230" s="4"/>
      <c r="VTO230" s="4"/>
      <c r="VTP230" s="4"/>
      <c r="VTQ230" s="4"/>
      <c r="VTR230" s="3"/>
      <c r="VTS230" s="11"/>
      <c r="VTT230" s="4"/>
      <c r="VTU230" s="4"/>
      <c r="VTV230" s="15"/>
      <c r="VTW230" s="15"/>
      <c r="VTX230" s="3"/>
      <c r="VTY230" s="3"/>
      <c r="VTZ230" s="4"/>
      <c r="VUA230" s="4"/>
      <c r="VUB230" s="3"/>
      <c r="VUC230" s="6"/>
      <c r="VUD230" s="14"/>
      <c r="VUE230" s="101"/>
      <c r="VUF230" s="14"/>
      <c r="VUG230" s="4"/>
      <c r="VUH230" s="4"/>
      <c r="VUI230" s="4"/>
      <c r="VUJ230" s="4"/>
      <c r="VUK230" s="4"/>
      <c r="VUL230" s="4"/>
      <c r="VUM230" s="3"/>
      <c r="VUN230" s="11"/>
      <c r="VUO230" s="4"/>
      <c r="VUP230" s="4"/>
      <c r="VUQ230" s="15"/>
      <c r="VUR230" s="15"/>
      <c r="VUS230" s="3"/>
      <c r="VUT230" s="3"/>
      <c r="VUU230" s="4"/>
      <c r="VUV230" s="4"/>
      <c r="VUW230" s="3"/>
      <c r="VUX230" s="6"/>
      <c r="VUY230" s="14"/>
      <c r="VUZ230" s="101"/>
      <c r="VVA230" s="14"/>
      <c r="VVB230" s="4"/>
      <c r="VVC230" s="4"/>
      <c r="VVD230" s="4"/>
      <c r="VVE230" s="4"/>
      <c r="VVF230" s="4"/>
      <c r="VVG230" s="4"/>
      <c r="VVH230" s="3"/>
      <c r="VVI230" s="11"/>
      <c r="VVJ230" s="4"/>
      <c r="VVK230" s="4"/>
      <c r="VVL230" s="15"/>
      <c r="VVM230" s="15"/>
      <c r="VVN230" s="3"/>
      <c r="VVO230" s="3"/>
      <c r="VVP230" s="4"/>
      <c r="VVQ230" s="4"/>
      <c r="VVR230" s="3"/>
      <c r="VVS230" s="6"/>
      <c r="VVT230" s="14"/>
      <c r="VVU230" s="101"/>
      <c r="VVV230" s="14"/>
      <c r="VVW230" s="4"/>
      <c r="VVX230" s="4"/>
      <c r="VVY230" s="4"/>
      <c r="VVZ230" s="4"/>
      <c r="VWA230" s="4"/>
      <c r="VWB230" s="4"/>
      <c r="VWC230" s="3"/>
      <c r="VWD230" s="11"/>
      <c r="VWE230" s="4"/>
      <c r="VWF230" s="4"/>
      <c r="VWG230" s="15"/>
      <c r="VWH230" s="15"/>
      <c r="VWI230" s="3"/>
      <c r="VWJ230" s="3"/>
      <c r="VWK230" s="4"/>
      <c r="VWL230" s="4"/>
      <c r="VWM230" s="3"/>
      <c r="VWN230" s="6"/>
      <c r="VWO230" s="14"/>
      <c r="VWP230" s="101"/>
      <c r="VWQ230" s="14"/>
      <c r="VWR230" s="4"/>
      <c r="VWS230" s="4"/>
      <c r="VWT230" s="4"/>
      <c r="VWU230" s="4"/>
      <c r="VWV230" s="4"/>
      <c r="VWW230" s="4"/>
      <c r="VWX230" s="3"/>
      <c r="VWY230" s="11"/>
      <c r="VWZ230" s="4"/>
      <c r="VXA230" s="4"/>
      <c r="VXB230" s="15"/>
      <c r="VXC230" s="15"/>
      <c r="VXD230" s="3"/>
      <c r="VXE230" s="3"/>
      <c r="VXF230" s="4"/>
      <c r="VXG230" s="4"/>
      <c r="VXH230" s="3"/>
      <c r="VXI230" s="6"/>
      <c r="VXJ230" s="14"/>
      <c r="VXK230" s="101"/>
      <c r="VXL230" s="14"/>
      <c r="VXM230" s="4"/>
      <c r="VXN230" s="4"/>
      <c r="VXO230" s="4"/>
      <c r="VXP230" s="4"/>
      <c r="VXQ230" s="4"/>
      <c r="VXR230" s="4"/>
      <c r="VXS230" s="3"/>
      <c r="VXT230" s="11"/>
      <c r="VXU230" s="4"/>
      <c r="VXV230" s="4"/>
      <c r="VXW230" s="15"/>
      <c r="VXX230" s="15"/>
      <c r="VXY230" s="3"/>
      <c r="VXZ230" s="3"/>
      <c r="VYA230" s="4"/>
      <c r="VYB230" s="4"/>
      <c r="VYC230" s="3"/>
      <c r="VYD230" s="6"/>
      <c r="VYE230" s="14"/>
      <c r="VYF230" s="101"/>
      <c r="VYG230" s="14"/>
      <c r="VYH230" s="4"/>
      <c r="VYI230" s="4"/>
      <c r="VYJ230" s="4"/>
      <c r="VYK230" s="4"/>
      <c r="VYL230" s="4"/>
      <c r="VYM230" s="4"/>
      <c r="VYN230" s="3"/>
      <c r="VYO230" s="11"/>
      <c r="VYP230" s="4"/>
      <c r="VYQ230" s="4"/>
      <c r="VYR230" s="15"/>
      <c r="VYS230" s="15"/>
      <c r="VYT230" s="3"/>
      <c r="VYU230" s="3"/>
      <c r="VYV230" s="4"/>
      <c r="VYW230" s="4"/>
      <c r="VYX230" s="3"/>
      <c r="VYY230" s="6"/>
      <c r="VYZ230" s="14"/>
      <c r="VZA230" s="101"/>
      <c r="VZB230" s="14"/>
      <c r="VZC230" s="4"/>
      <c r="VZD230" s="4"/>
      <c r="VZE230" s="4"/>
      <c r="VZF230" s="4"/>
      <c r="VZG230" s="4"/>
      <c r="VZH230" s="4"/>
      <c r="VZI230" s="3"/>
      <c r="VZJ230" s="11"/>
      <c r="VZK230" s="4"/>
      <c r="VZL230" s="4"/>
      <c r="VZM230" s="15"/>
      <c r="VZN230" s="15"/>
      <c r="VZO230" s="3"/>
      <c r="VZP230" s="3"/>
      <c r="VZQ230" s="4"/>
      <c r="VZR230" s="4"/>
      <c r="VZS230" s="3"/>
      <c r="VZT230" s="6"/>
      <c r="VZU230" s="14"/>
      <c r="VZV230" s="101"/>
      <c r="VZW230" s="14"/>
      <c r="VZX230" s="4"/>
      <c r="VZY230" s="4"/>
      <c r="VZZ230" s="4"/>
      <c r="WAA230" s="4"/>
      <c r="WAB230" s="4"/>
      <c r="WAC230" s="4"/>
      <c r="WAD230" s="3"/>
      <c r="WAE230" s="11"/>
      <c r="WAF230" s="4"/>
      <c r="WAG230" s="4"/>
      <c r="WAH230" s="15"/>
      <c r="WAI230" s="15"/>
      <c r="WAJ230" s="3"/>
      <c r="WAK230" s="3"/>
      <c r="WAL230" s="4"/>
      <c r="WAM230" s="4"/>
      <c r="WAN230" s="3"/>
      <c r="WAO230" s="6"/>
      <c r="WAP230" s="14"/>
      <c r="WAQ230" s="101"/>
      <c r="WAR230" s="14"/>
      <c r="WAS230" s="4"/>
      <c r="WAT230" s="4"/>
      <c r="WAU230" s="4"/>
      <c r="WAV230" s="4"/>
      <c r="WAW230" s="4"/>
      <c r="WAX230" s="4"/>
      <c r="WAY230" s="3"/>
      <c r="WAZ230" s="11"/>
      <c r="WBA230" s="4"/>
      <c r="WBB230" s="4"/>
      <c r="WBC230" s="15"/>
      <c r="WBD230" s="15"/>
      <c r="WBE230" s="3"/>
      <c r="WBF230" s="3"/>
      <c r="WBG230" s="4"/>
      <c r="WBH230" s="4"/>
      <c r="WBI230" s="3"/>
      <c r="WBJ230" s="6"/>
      <c r="WBK230" s="14"/>
      <c r="WBL230" s="101"/>
      <c r="WBM230" s="14"/>
      <c r="WBN230" s="4"/>
      <c r="WBO230" s="4"/>
      <c r="WBP230" s="4"/>
      <c r="WBQ230" s="4"/>
      <c r="WBR230" s="4"/>
      <c r="WBS230" s="4"/>
      <c r="WBT230" s="3"/>
      <c r="WBU230" s="11"/>
      <c r="WBV230" s="4"/>
      <c r="WBW230" s="4"/>
      <c r="WBX230" s="15"/>
      <c r="WBY230" s="15"/>
      <c r="WBZ230" s="3"/>
      <c r="WCA230" s="3"/>
      <c r="WCB230" s="4"/>
      <c r="WCC230" s="4"/>
      <c r="WCD230" s="3"/>
      <c r="WCE230" s="6"/>
      <c r="WCF230" s="14"/>
      <c r="WCG230" s="101"/>
      <c r="WCH230" s="14"/>
      <c r="WCI230" s="4"/>
      <c r="WCJ230" s="4"/>
      <c r="WCK230" s="4"/>
      <c r="WCL230" s="4"/>
      <c r="WCM230" s="4"/>
      <c r="WCN230" s="4"/>
      <c r="WCO230" s="3"/>
      <c r="WCP230" s="11"/>
      <c r="WCQ230" s="4"/>
      <c r="WCR230" s="4"/>
      <c r="WCS230" s="15"/>
      <c r="WCT230" s="15"/>
      <c r="WCU230" s="3"/>
      <c r="WCV230" s="3"/>
      <c r="WCW230" s="4"/>
      <c r="WCX230" s="4"/>
      <c r="WCY230" s="3"/>
      <c r="WCZ230" s="6"/>
      <c r="WDA230" s="14"/>
      <c r="WDB230" s="101"/>
      <c r="WDC230" s="14"/>
      <c r="WDD230" s="4"/>
      <c r="WDE230" s="4"/>
      <c r="WDF230" s="4"/>
      <c r="WDG230" s="4"/>
      <c r="WDH230" s="4"/>
      <c r="WDI230" s="4"/>
      <c r="WDJ230" s="3"/>
      <c r="WDK230" s="11"/>
      <c r="WDL230" s="4"/>
      <c r="WDM230" s="4"/>
      <c r="WDN230" s="15"/>
      <c r="WDO230" s="15"/>
      <c r="WDP230" s="3"/>
      <c r="WDQ230" s="3"/>
      <c r="WDR230" s="4"/>
      <c r="WDS230" s="4"/>
      <c r="WDT230" s="3"/>
      <c r="WDU230" s="6"/>
      <c r="WDV230" s="14"/>
      <c r="WDW230" s="101"/>
      <c r="WDX230" s="14"/>
      <c r="WDY230" s="4"/>
      <c r="WDZ230" s="4"/>
      <c r="WEA230" s="4"/>
      <c r="WEB230" s="4"/>
      <c r="WEC230" s="4"/>
      <c r="WED230" s="4"/>
      <c r="WEE230" s="3"/>
      <c r="WEF230" s="11"/>
      <c r="WEG230" s="4"/>
      <c r="WEH230" s="4"/>
      <c r="WEI230" s="15"/>
      <c r="WEJ230" s="15"/>
      <c r="WEK230" s="3"/>
      <c r="WEL230" s="3"/>
      <c r="WEM230" s="4"/>
      <c r="WEN230" s="4"/>
      <c r="WEO230" s="3"/>
      <c r="WEP230" s="6"/>
      <c r="WEQ230" s="14"/>
      <c r="WER230" s="101"/>
      <c r="WES230" s="14"/>
      <c r="WET230" s="4"/>
      <c r="WEU230" s="4"/>
      <c r="WEV230" s="4"/>
      <c r="WEW230" s="4"/>
      <c r="WEX230" s="4"/>
      <c r="WEY230" s="4"/>
      <c r="WEZ230" s="3"/>
      <c r="WFA230" s="11"/>
      <c r="WFB230" s="4"/>
      <c r="WFC230" s="4"/>
      <c r="WFD230" s="15"/>
      <c r="WFE230" s="15"/>
      <c r="WFF230" s="3"/>
      <c r="WFG230" s="3"/>
      <c r="WFH230" s="4"/>
      <c r="WFI230" s="4"/>
      <c r="WFJ230" s="3"/>
      <c r="WFK230" s="6"/>
      <c r="WFL230" s="14"/>
      <c r="WFM230" s="101"/>
      <c r="WFN230" s="14"/>
      <c r="WFO230" s="4"/>
      <c r="WFP230" s="4"/>
      <c r="WFQ230" s="4"/>
      <c r="WFR230" s="4"/>
      <c r="WFS230" s="4"/>
      <c r="WFT230" s="4"/>
      <c r="WFU230" s="3"/>
      <c r="WFV230" s="11"/>
      <c r="WFW230" s="4"/>
      <c r="WFX230" s="4"/>
      <c r="WFY230" s="15"/>
      <c r="WFZ230" s="15"/>
      <c r="WGA230" s="3"/>
      <c r="WGB230" s="3"/>
      <c r="WGC230" s="4"/>
      <c r="WGD230" s="4"/>
      <c r="WGE230" s="3"/>
      <c r="WGF230" s="6"/>
      <c r="WGG230" s="14"/>
      <c r="WGH230" s="101"/>
      <c r="WGI230" s="14"/>
      <c r="WGJ230" s="4"/>
      <c r="WGK230" s="4"/>
      <c r="WGL230" s="4"/>
      <c r="WGM230" s="4"/>
      <c r="WGN230" s="4"/>
      <c r="WGO230" s="4"/>
      <c r="WGP230" s="3"/>
      <c r="WGQ230" s="11"/>
      <c r="WGR230" s="4"/>
      <c r="WGS230" s="4"/>
      <c r="WGT230" s="15"/>
      <c r="WGU230" s="15"/>
      <c r="WGV230" s="3"/>
      <c r="WGW230" s="3"/>
      <c r="WGX230" s="4"/>
      <c r="WGY230" s="4"/>
      <c r="WGZ230" s="3"/>
      <c r="WHA230" s="6"/>
      <c r="WHB230" s="14"/>
      <c r="WHC230" s="101"/>
      <c r="WHD230" s="14"/>
      <c r="WHE230" s="4"/>
      <c r="WHF230" s="4"/>
      <c r="WHG230" s="4"/>
      <c r="WHH230" s="4"/>
      <c r="WHI230" s="4"/>
      <c r="WHJ230" s="4"/>
      <c r="WHK230" s="3"/>
      <c r="WHL230" s="11"/>
      <c r="WHM230" s="4"/>
      <c r="WHN230" s="4"/>
      <c r="WHO230" s="15"/>
      <c r="WHP230" s="15"/>
      <c r="WHQ230" s="3"/>
      <c r="WHR230" s="3"/>
      <c r="WHS230" s="4"/>
      <c r="WHT230" s="4"/>
      <c r="WHU230" s="3"/>
      <c r="WHV230" s="6"/>
      <c r="WHW230" s="14"/>
      <c r="WHX230" s="101"/>
      <c r="WHY230" s="14"/>
      <c r="WHZ230" s="4"/>
      <c r="WIA230" s="4"/>
      <c r="WIB230" s="4"/>
      <c r="WIC230" s="4"/>
      <c r="WID230" s="4"/>
      <c r="WIE230" s="4"/>
      <c r="WIF230" s="3"/>
      <c r="WIG230" s="11"/>
      <c r="WIH230" s="4"/>
      <c r="WII230" s="4"/>
      <c r="WIJ230" s="15"/>
      <c r="WIK230" s="15"/>
      <c r="WIL230" s="3"/>
      <c r="WIM230" s="3"/>
      <c r="WIN230" s="4"/>
      <c r="WIO230" s="4"/>
      <c r="WIP230" s="3"/>
      <c r="WIQ230" s="6"/>
      <c r="WIR230" s="14"/>
      <c r="WIS230" s="101"/>
      <c r="WIT230" s="14"/>
      <c r="WIU230" s="4"/>
      <c r="WIV230" s="4"/>
      <c r="WIW230" s="4"/>
      <c r="WIX230" s="4"/>
      <c r="WIY230" s="4"/>
      <c r="WIZ230" s="4"/>
      <c r="WJA230" s="3"/>
      <c r="WJB230" s="11"/>
      <c r="WJC230" s="4"/>
      <c r="WJD230" s="4"/>
      <c r="WJE230" s="15"/>
      <c r="WJF230" s="15"/>
      <c r="WJG230" s="3"/>
      <c r="WJH230" s="3"/>
      <c r="WJI230" s="4"/>
      <c r="WJJ230" s="4"/>
      <c r="WJK230" s="3"/>
      <c r="WJL230" s="6"/>
      <c r="WJM230" s="14"/>
      <c r="WJN230" s="101"/>
      <c r="WJO230" s="14"/>
      <c r="WJP230" s="4"/>
      <c r="WJQ230" s="4"/>
      <c r="WJR230" s="4"/>
      <c r="WJS230" s="4"/>
      <c r="WJT230" s="4"/>
      <c r="WJU230" s="4"/>
      <c r="WJV230" s="3"/>
      <c r="WJW230" s="11"/>
      <c r="WJX230" s="4"/>
      <c r="WJY230" s="4"/>
      <c r="WJZ230" s="15"/>
      <c r="WKA230" s="15"/>
      <c r="WKB230" s="3"/>
      <c r="WKC230" s="3"/>
      <c r="WKD230" s="4"/>
      <c r="WKE230" s="4"/>
      <c r="WKF230" s="3"/>
      <c r="WKG230" s="6"/>
      <c r="WKH230" s="14"/>
      <c r="WKI230" s="101"/>
      <c r="WKJ230" s="14"/>
      <c r="WKK230" s="4"/>
      <c r="WKL230" s="4"/>
      <c r="WKM230" s="4"/>
      <c r="WKN230" s="4"/>
      <c r="WKO230" s="4"/>
      <c r="WKP230" s="4"/>
      <c r="WKQ230" s="3"/>
      <c r="WKR230" s="11"/>
      <c r="WKS230" s="4"/>
      <c r="WKT230" s="4"/>
      <c r="WKU230" s="15"/>
      <c r="WKV230" s="15"/>
      <c r="WKW230" s="3"/>
      <c r="WKX230" s="3"/>
      <c r="WKY230" s="4"/>
      <c r="WKZ230" s="4"/>
      <c r="WLA230" s="3"/>
      <c r="WLB230" s="6"/>
      <c r="WLC230" s="14"/>
      <c r="WLD230" s="101"/>
      <c r="WLE230" s="14"/>
      <c r="WLF230" s="4"/>
      <c r="WLG230" s="4"/>
      <c r="WLH230" s="4"/>
      <c r="WLI230" s="4"/>
      <c r="WLJ230" s="4"/>
      <c r="WLK230" s="4"/>
      <c r="WLL230" s="3"/>
      <c r="WLM230" s="11"/>
      <c r="WLN230" s="4"/>
      <c r="WLO230" s="4"/>
      <c r="WLP230" s="15"/>
      <c r="WLQ230" s="15"/>
      <c r="WLR230" s="3"/>
      <c r="WLS230" s="3"/>
      <c r="WLT230" s="4"/>
      <c r="WLU230" s="4"/>
      <c r="WLV230" s="3"/>
      <c r="WLW230" s="6"/>
      <c r="WLX230" s="14"/>
      <c r="WLY230" s="101"/>
      <c r="WLZ230" s="14"/>
      <c r="WMA230" s="4"/>
      <c r="WMB230" s="4"/>
      <c r="WMC230" s="4"/>
      <c r="WMD230" s="4"/>
      <c r="WME230" s="4"/>
      <c r="WMF230" s="4"/>
      <c r="WMG230" s="3"/>
      <c r="WMH230" s="11"/>
      <c r="WMI230" s="4"/>
      <c r="WMJ230" s="4"/>
      <c r="WMK230" s="15"/>
      <c r="WML230" s="15"/>
      <c r="WMM230" s="3"/>
      <c r="WMN230" s="3"/>
      <c r="WMO230" s="4"/>
      <c r="WMP230" s="4"/>
      <c r="WMQ230" s="3"/>
      <c r="WMR230" s="6"/>
      <c r="WMS230" s="14"/>
      <c r="WMT230" s="101"/>
      <c r="WMU230" s="14"/>
      <c r="WMV230" s="4"/>
      <c r="WMW230" s="4"/>
      <c r="WMX230" s="4"/>
      <c r="WMY230" s="4"/>
      <c r="WMZ230" s="4"/>
      <c r="WNA230" s="4"/>
      <c r="WNB230" s="3"/>
      <c r="WNC230" s="11"/>
      <c r="WND230" s="4"/>
      <c r="WNE230" s="4"/>
      <c r="WNF230" s="15"/>
      <c r="WNG230" s="15"/>
      <c r="WNH230" s="3"/>
      <c r="WNI230" s="3"/>
      <c r="WNJ230" s="4"/>
      <c r="WNK230" s="4"/>
      <c r="WNL230" s="3"/>
      <c r="WNM230" s="6"/>
      <c r="WNN230" s="14"/>
      <c r="WNO230" s="101"/>
      <c r="WNP230" s="14"/>
      <c r="WNQ230" s="4"/>
      <c r="WNR230" s="4"/>
      <c r="WNS230" s="4"/>
      <c r="WNT230" s="4"/>
      <c r="WNU230" s="4"/>
      <c r="WNV230" s="4"/>
      <c r="WNW230" s="3"/>
      <c r="WNX230" s="11"/>
      <c r="WNY230" s="4"/>
      <c r="WNZ230" s="4"/>
      <c r="WOA230" s="15"/>
      <c r="WOB230" s="15"/>
      <c r="WOC230" s="3"/>
      <c r="WOD230" s="3"/>
      <c r="WOE230" s="4"/>
      <c r="WOF230" s="4"/>
      <c r="WOG230" s="3"/>
      <c r="WOH230" s="6"/>
      <c r="WOI230" s="14"/>
      <c r="WOJ230" s="101"/>
      <c r="WOK230" s="14"/>
      <c r="WOL230" s="4"/>
      <c r="WOM230" s="4"/>
      <c r="WON230" s="4"/>
      <c r="WOO230" s="4"/>
      <c r="WOP230" s="4"/>
      <c r="WOQ230" s="4"/>
      <c r="WOR230" s="3"/>
      <c r="WOS230" s="11"/>
      <c r="WOT230" s="4"/>
      <c r="WOU230" s="4"/>
      <c r="WOV230" s="15"/>
      <c r="WOW230" s="15"/>
      <c r="WOX230" s="3"/>
      <c r="WOY230" s="3"/>
      <c r="WOZ230" s="4"/>
      <c r="WPA230" s="4"/>
      <c r="WPB230" s="3"/>
      <c r="WPC230" s="6"/>
      <c r="WPD230" s="14"/>
      <c r="WPE230" s="101"/>
      <c r="WPF230" s="14"/>
      <c r="WPG230" s="4"/>
      <c r="WPH230" s="4"/>
      <c r="WPI230" s="4"/>
      <c r="WPJ230" s="4"/>
      <c r="WPK230" s="4"/>
      <c r="WPL230" s="4"/>
      <c r="WPM230" s="3"/>
      <c r="WPN230" s="11"/>
      <c r="WPO230" s="4"/>
      <c r="WPP230" s="4"/>
      <c r="WPQ230" s="15"/>
      <c r="WPR230" s="15"/>
      <c r="WPS230" s="3"/>
      <c r="WPT230" s="3"/>
      <c r="WPU230" s="4"/>
      <c r="WPV230" s="4"/>
      <c r="WPW230" s="3"/>
      <c r="WPX230" s="6"/>
      <c r="WPY230" s="14"/>
      <c r="WPZ230" s="101"/>
      <c r="WQA230" s="14"/>
      <c r="WQB230" s="4"/>
      <c r="WQC230" s="4"/>
      <c r="WQD230" s="4"/>
      <c r="WQE230" s="4"/>
      <c r="WQF230" s="4"/>
      <c r="WQG230" s="4"/>
      <c r="WQH230" s="3"/>
      <c r="WQI230" s="11"/>
      <c r="WQJ230" s="4"/>
      <c r="WQK230" s="4"/>
      <c r="WQL230" s="15"/>
      <c r="WQM230" s="15"/>
      <c r="WQN230" s="3"/>
      <c r="WQO230" s="3"/>
      <c r="WQP230" s="4"/>
      <c r="WQQ230" s="4"/>
      <c r="WQR230" s="3"/>
      <c r="WQS230" s="6"/>
      <c r="WQT230" s="14"/>
      <c r="WQU230" s="101"/>
      <c r="WQV230" s="14"/>
      <c r="WQW230" s="4"/>
      <c r="WQX230" s="4"/>
      <c r="WQY230" s="4"/>
      <c r="WQZ230" s="4"/>
      <c r="WRA230" s="4"/>
      <c r="WRB230" s="4"/>
      <c r="WRC230" s="3"/>
      <c r="WRD230" s="11"/>
      <c r="WRE230" s="4"/>
      <c r="WRF230" s="4"/>
      <c r="WRG230" s="15"/>
      <c r="WRH230" s="15"/>
      <c r="WRI230" s="3"/>
      <c r="WRJ230" s="3"/>
      <c r="WRK230" s="4"/>
      <c r="WRL230" s="4"/>
      <c r="WRM230" s="3"/>
      <c r="WRN230" s="6"/>
      <c r="WRO230" s="14"/>
      <c r="WRP230" s="101"/>
      <c r="WRQ230" s="14"/>
      <c r="WRR230" s="4"/>
      <c r="WRS230" s="4"/>
      <c r="WRT230" s="4"/>
      <c r="WRU230" s="4"/>
      <c r="WRV230" s="4"/>
      <c r="WRW230" s="4"/>
      <c r="WRX230" s="3"/>
      <c r="WRY230" s="11"/>
      <c r="WRZ230" s="4"/>
      <c r="WSA230" s="4"/>
      <c r="WSB230" s="15"/>
      <c r="WSC230" s="15"/>
      <c r="WSD230" s="3"/>
      <c r="WSE230" s="3"/>
      <c r="WSF230" s="4"/>
      <c r="WSG230" s="4"/>
      <c r="WSH230" s="3"/>
      <c r="WSI230" s="6"/>
      <c r="WSJ230" s="14"/>
      <c r="WSK230" s="101"/>
      <c r="WSL230" s="14"/>
      <c r="WSM230" s="4"/>
      <c r="WSN230" s="4"/>
      <c r="WSO230" s="4"/>
      <c r="WSP230" s="4"/>
      <c r="WSQ230" s="4"/>
      <c r="WSR230" s="4"/>
      <c r="WSS230" s="3"/>
      <c r="WST230" s="11"/>
      <c r="WSU230" s="4"/>
      <c r="WSV230" s="4"/>
      <c r="WSW230" s="15"/>
      <c r="WSX230" s="15"/>
      <c r="WSY230" s="3"/>
      <c r="WSZ230" s="3"/>
      <c r="WTA230" s="4"/>
      <c r="WTB230" s="4"/>
      <c r="WTC230" s="3"/>
      <c r="WTD230" s="6"/>
      <c r="WTE230" s="14"/>
      <c r="WTF230" s="101"/>
      <c r="WTG230" s="14"/>
      <c r="WTH230" s="4"/>
      <c r="WTI230" s="4"/>
      <c r="WTJ230" s="4"/>
      <c r="WTK230" s="4"/>
      <c r="WTL230" s="4"/>
      <c r="WTM230" s="4"/>
      <c r="WTN230" s="3"/>
      <c r="WTO230" s="11"/>
      <c r="WTP230" s="4"/>
      <c r="WTQ230" s="4"/>
      <c r="WTR230" s="15"/>
      <c r="WTS230" s="15"/>
      <c r="WTT230" s="3"/>
      <c r="WTU230" s="3"/>
      <c r="WTV230" s="4"/>
      <c r="WTW230" s="4"/>
      <c r="WTX230" s="3"/>
      <c r="WTY230" s="6"/>
      <c r="WTZ230" s="14"/>
      <c r="WUA230" s="101"/>
      <c r="WUB230" s="14"/>
      <c r="WUC230" s="4"/>
      <c r="WUD230" s="4"/>
      <c r="WUE230" s="4"/>
      <c r="WUF230" s="4"/>
      <c r="WUG230" s="4"/>
      <c r="WUH230" s="4"/>
      <c r="WUI230" s="3"/>
      <c r="WUJ230" s="11"/>
      <c r="WUK230" s="4"/>
      <c r="WUL230" s="4"/>
      <c r="WUM230" s="15"/>
      <c r="WUN230" s="15"/>
      <c r="WUO230" s="3"/>
      <c r="WUP230" s="3"/>
      <c r="WUQ230" s="4"/>
      <c r="WUR230" s="4"/>
      <c r="WUS230" s="3"/>
      <c r="WUT230" s="6"/>
      <c r="WUU230" s="14"/>
      <c r="WUV230" s="101"/>
      <c r="WUW230" s="14"/>
      <c r="WUX230" s="4"/>
      <c r="WUY230" s="4"/>
      <c r="WUZ230" s="4"/>
      <c r="WVA230" s="4"/>
      <c r="WVB230" s="4"/>
      <c r="WVC230" s="4"/>
      <c r="WVD230" s="3"/>
      <c r="WVE230" s="11"/>
      <c r="WVF230" s="4"/>
      <c r="WVG230" s="4"/>
      <c r="WVH230" s="15"/>
      <c r="WVI230" s="15"/>
      <c r="WVJ230" s="3"/>
      <c r="WVK230" s="3"/>
      <c r="WVL230" s="4"/>
      <c r="WVM230" s="4"/>
      <c r="WVN230" s="3"/>
      <c r="WVO230" s="6"/>
      <c r="WVP230" s="14"/>
      <c r="WVQ230" s="101"/>
      <c r="WVR230" s="14"/>
      <c r="WVS230" s="4"/>
      <c r="WVT230" s="4"/>
      <c r="WVU230" s="4"/>
      <c r="WVV230" s="4"/>
      <c r="WVW230" s="4"/>
      <c r="WVX230" s="4"/>
      <c r="WVY230" s="3"/>
      <c r="WVZ230" s="11"/>
      <c r="WWA230" s="4"/>
      <c r="WWB230" s="4"/>
      <c r="WWC230" s="15"/>
      <c r="WWD230" s="15"/>
      <c r="WWE230" s="3"/>
      <c r="WWF230" s="3"/>
      <c r="WWG230" s="4"/>
      <c r="WWH230" s="4"/>
      <c r="WWI230" s="3"/>
      <c r="WWJ230" s="6"/>
      <c r="WWK230" s="14"/>
      <c r="WWL230" s="101"/>
      <c r="WWM230" s="14"/>
      <c r="WWN230" s="4"/>
      <c r="WWO230" s="4"/>
      <c r="WWP230" s="4"/>
      <c r="WWQ230" s="4"/>
      <c r="WWR230" s="4"/>
      <c r="WWS230" s="4"/>
      <c r="WWT230" s="3"/>
      <c r="WWU230" s="11"/>
      <c r="WWV230" s="4"/>
      <c r="WWW230" s="4"/>
      <c r="WWX230" s="15"/>
      <c r="WWY230" s="15"/>
      <c r="WWZ230" s="3"/>
      <c r="WXA230" s="3"/>
      <c r="WXB230" s="4"/>
      <c r="WXC230" s="4"/>
      <c r="WXD230" s="3"/>
      <c r="WXE230" s="6"/>
      <c r="WXF230" s="14"/>
      <c r="WXG230" s="101"/>
      <c r="WXH230" s="14"/>
      <c r="WXI230" s="4"/>
      <c r="WXJ230" s="4"/>
      <c r="WXK230" s="4"/>
      <c r="WXL230" s="4"/>
      <c r="WXM230" s="4"/>
      <c r="WXN230" s="4"/>
      <c r="WXO230" s="3"/>
      <c r="WXP230" s="11"/>
      <c r="WXQ230" s="4"/>
      <c r="WXR230" s="4"/>
      <c r="WXS230" s="15"/>
      <c r="WXT230" s="15"/>
      <c r="WXU230" s="3"/>
      <c r="WXV230" s="3"/>
      <c r="WXW230" s="4"/>
      <c r="WXX230" s="4"/>
      <c r="WXY230" s="3"/>
      <c r="WXZ230" s="6"/>
      <c r="WYA230" s="14"/>
      <c r="WYB230" s="101"/>
      <c r="WYC230" s="14"/>
      <c r="WYD230" s="4"/>
      <c r="WYE230" s="4"/>
      <c r="WYF230" s="4"/>
      <c r="WYG230" s="4"/>
      <c r="WYH230" s="4"/>
      <c r="WYI230" s="4"/>
      <c r="WYJ230" s="3"/>
      <c r="WYK230" s="11"/>
      <c r="WYL230" s="4"/>
      <c r="WYM230" s="4"/>
      <c r="WYN230" s="15"/>
      <c r="WYO230" s="15"/>
      <c r="WYP230" s="3"/>
      <c r="WYQ230" s="3"/>
      <c r="WYR230" s="4"/>
      <c r="WYS230" s="4"/>
      <c r="WYT230" s="3"/>
      <c r="WYU230" s="6"/>
      <c r="WYV230" s="14"/>
      <c r="WYW230" s="101"/>
      <c r="WYX230" s="14"/>
      <c r="WYY230" s="4"/>
      <c r="WYZ230" s="4"/>
      <c r="WZA230" s="4"/>
      <c r="WZB230" s="4"/>
      <c r="WZC230" s="4"/>
      <c r="WZD230" s="4"/>
      <c r="WZE230" s="3"/>
      <c r="WZF230" s="11"/>
      <c r="WZG230" s="4"/>
      <c r="WZH230" s="4"/>
      <c r="WZI230" s="15"/>
      <c r="WZJ230" s="15"/>
      <c r="WZK230" s="3"/>
      <c r="WZL230" s="3"/>
      <c r="WZM230" s="4"/>
      <c r="WZN230" s="4"/>
      <c r="WZO230" s="3"/>
      <c r="WZP230" s="6"/>
      <c r="WZQ230" s="14"/>
      <c r="WZR230" s="101"/>
      <c r="WZS230" s="14"/>
      <c r="WZT230" s="4"/>
      <c r="WZU230" s="4"/>
      <c r="WZV230" s="4"/>
      <c r="WZW230" s="4"/>
      <c r="WZX230" s="4"/>
      <c r="WZY230" s="4"/>
      <c r="WZZ230" s="3"/>
      <c r="XAA230" s="11"/>
      <c r="XAB230" s="4"/>
      <c r="XAC230" s="4"/>
      <c r="XAD230" s="15"/>
      <c r="XAE230" s="15"/>
      <c r="XAF230" s="3"/>
      <c r="XAG230" s="3"/>
      <c r="XAH230" s="4"/>
      <c r="XAI230" s="4"/>
      <c r="XAJ230" s="3"/>
      <c r="XAK230" s="6"/>
      <c r="XAL230" s="14"/>
      <c r="XAM230" s="101"/>
      <c r="XAN230" s="14"/>
      <c r="XAO230" s="4"/>
      <c r="XAP230" s="4"/>
      <c r="XAQ230" s="4"/>
      <c r="XAR230" s="4"/>
      <c r="XAS230" s="4"/>
      <c r="XAT230" s="4"/>
      <c r="XAU230" s="3"/>
      <c r="XAV230" s="11"/>
      <c r="XAW230" s="4"/>
      <c r="XAX230" s="4"/>
      <c r="XAY230" s="15"/>
      <c r="XAZ230" s="15"/>
      <c r="XBA230" s="3"/>
      <c r="XBB230" s="3"/>
      <c r="XBC230" s="4"/>
      <c r="XBD230" s="4"/>
      <c r="XBE230" s="3"/>
      <c r="XBF230" s="6"/>
      <c r="XBG230" s="14"/>
      <c r="XBH230" s="101"/>
      <c r="XBI230" s="14"/>
      <c r="XBJ230" s="4"/>
      <c r="XBK230" s="4"/>
      <c r="XBL230" s="4"/>
      <c r="XBM230" s="4"/>
      <c r="XBN230" s="4"/>
      <c r="XBO230" s="4"/>
      <c r="XBP230" s="3"/>
      <c r="XBQ230" s="11"/>
      <c r="XBR230" s="4"/>
      <c r="XBS230" s="4"/>
      <c r="XBT230" s="15"/>
      <c r="XBU230" s="15"/>
      <c r="XBV230" s="3"/>
      <c r="XBW230" s="3"/>
      <c r="XBX230" s="4"/>
      <c r="XBY230" s="4"/>
      <c r="XBZ230" s="3"/>
      <c r="XCA230" s="6"/>
      <c r="XCB230" s="14"/>
      <c r="XCC230" s="101"/>
      <c r="XCD230" s="14"/>
      <c r="XCE230" s="4"/>
      <c r="XCF230" s="4"/>
      <c r="XCG230" s="4"/>
      <c r="XCH230" s="4"/>
      <c r="XCI230" s="4"/>
      <c r="XCJ230" s="4"/>
      <c r="XCK230" s="3"/>
      <c r="XCL230" s="11"/>
      <c r="XCM230" s="4"/>
      <c r="XCN230" s="4"/>
      <c r="XCO230" s="15"/>
      <c r="XCP230" s="15"/>
      <c r="XCQ230" s="3"/>
      <c r="XCR230" s="3"/>
      <c r="XCS230" s="4"/>
      <c r="XCT230" s="4"/>
      <c r="XCU230" s="3"/>
      <c r="XCV230" s="6"/>
      <c r="XCW230" s="14"/>
      <c r="XCX230" s="101"/>
      <c r="XCY230" s="14"/>
      <c r="XCZ230" s="4"/>
      <c r="XDA230" s="4"/>
      <c r="XDB230" s="4"/>
      <c r="XDC230" s="4"/>
      <c r="XDD230" s="4"/>
      <c r="XDE230" s="4"/>
      <c r="XDF230" s="3"/>
      <c r="XDG230" s="11"/>
      <c r="XDH230" s="4"/>
      <c r="XDI230" s="4"/>
      <c r="XDJ230" s="15"/>
      <c r="XDK230" s="15"/>
      <c r="XDL230" s="3"/>
      <c r="XDM230" s="3"/>
      <c r="XDN230" s="4"/>
      <c r="XDO230" s="4"/>
      <c r="XDP230" s="3"/>
      <c r="XDQ230" s="6"/>
      <c r="XDR230" s="14"/>
      <c r="XDS230" s="101"/>
      <c r="XDT230" s="14"/>
      <c r="XDU230" s="4"/>
      <c r="XDV230" s="4"/>
      <c r="XDW230" s="4"/>
      <c r="XDX230" s="4"/>
      <c r="XDY230" s="4"/>
      <c r="XDZ230" s="4"/>
      <c r="XEA230" s="3"/>
      <c r="XEB230" s="11"/>
      <c r="XEC230" s="4"/>
      <c r="XED230" s="4"/>
      <c r="XEE230" s="15"/>
      <c r="XEF230" s="15"/>
      <c r="XEG230" s="3"/>
      <c r="XEH230" s="3"/>
      <c r="XEI230" s="4"/>
      <c r="XEJ230" s="4"/>
      <c r="XEK230" s="3"/>
      <c r="XEL230" s="6"/>
      <c r="XEM230" s="14"/>
      <c r="XEN230" s="101"/>
      <c r="XEO230" s="14"/>
      <c r="XEP230" s="4"/>
      <c r="XEQ230" s="4"/>
      <c r="XER230" s="4"/>
      <c r="XES230" s="4"/>
      <c r="XET230" s="4"/>
      <c r="XEU230" s="4"/>
      <c r="XEV230" s="3"/>
      <c r="XEW230" s="11"/>
      <c r="XEX230" s="4"/>
      <c r="XEY230" s="4"/>
      <c r="XEZ230" s="15"/>
      <c r="XFA230" s="15"/>
      <c r="XFB230" s="3"/>
      <c r="XFC230" s="3"/>
      <c r="XFD230" s="4"/>
    </row>
    <row r="231" spans="1:16384" customFormat="1" x14ac:dyDescent="0.25">
      <c r="A231" s="15"/>
      <c r="B231" s="102">
        <v>188</v>
      </c>
      <c r="C231" s="7" t="s">
        <v>21</v>
      </c>
      <c r="D231" s="8" t="s">
        <v>22</v>
      </c>
      <c r="E231" s="8">
        <v>3</v>
      </c>
      <c r="F231" s="7" t="s">
        <v>922</v>
      </c>
      <c r="G231" s="10" t="s">
        <v>24</v>
      </c>
      <c r="H231" s="13" t="s">
        <v>924</v>
      </c>
      <c r="I231" s="101">
        <v>4278.6000000000004</v>
      </c>
      <c r="J231" s="13" t="s">
        <v>923</v>
      </c>
      <c r="K231" s="8" t="s">
        <v>235</v>
      </c>
      <c r="L231" s="8" t="s">
        <v>40</v>
      </c>
      <c r="M231" s="8" t="s">
        <v>30</v>
      </c>
      <c r="N231" s="8" t="s">
        <v>29</v>
      </c>
      <c r="O231" s="8" t="s">
        <v>236</v>
      </c>
      <c r="P231" s="8" t="s">
        <v>925</v>
      </c>
      <c r="Q231" s="7"/>
      <c r="R231" s="12" t="s">
        <v>58</v>
      </c>
      <c r="S231" s="8" t="s">
        <v>34</v>
      </c>
      <c r="T231" s="7" t="s">
        <v>964</v>
      </c>
      <c r="U231" s="15"/>
    </row>
    <row r="232" spans="1:16384" customFormat="1" x14ac:dyDescent="0.25">
      <c r="A232" s="15"/>
      <c r="B232" s="102">
        <v>189</v>
      </c>
      <c r="C232" s="3" t="s">
        <v>21</v>
      </c>
      <c r="D232" s="4" t="s">
        <v>22</v>
      </c>
      <c r="E232" s="4">
        <v>3</v>
      </c>
      <c r="F232" s="3" t="s">
        <v>926</v>
      </c>
      <c r="G232" s="6" t="s">
        <v>24</v>
      </c>
      <c r="H232" s="14" t="s">
        <v>927</v>
      </c>
      <c r="I232" s="101">
        <v>1012.76</v>
      </c>
      <c r="J232" s="14" t="s">
        <v>928</v>
      </c>
      <c r="K232" s="4" t="s">
        <v>235</v>
      </c>
      <c r="L232" s="4" t="s">
        <v>40</v>
      </c>
      <c r="M232" s="4" t="s">
        <v>30</v>
      </c>
      <c r="N232" s="4" t="s">
        <v>29</v>
      </c>
      <c r="O232" s="4" t="s">
        <v>236</v>
      </c>
      <c r="P232" s="4" t="s">
        <v>929</v>
      </c>
      <c r="Q232" s="3"/>
      <c r="R232" s="11" t="s">
        <v>58</v>
      </c>
      <c r="S232" s="4" t="s">
        <v>34</v>
      </c>
      <c r="T232" s="4" t="s">
        <v>965</v>
      </c>
      <c r="U232" s="15"/>
      <c r="V232" s="15"/>
      <c r="W232" s="3"/>
      <c r="X232" s="3"/>
      <c r="Y232" s="4"/>
      <c r="Z232" s="4"/>
      <c r="AA232" s="3"/>
      <c r="AB232" s="6"/>
      <c r="AC232" s="14"/>
      <c r="AD232" s="101"/>
      <c r="AE232" s="14"/>
      <c r="AF232" s="4"/>
      <c r="AG232" s="4"/>
      <c r="AH232" s="4"/>
      <c r="AI232" s="4"/>
      <c r="AJ232" s="4"/>
      <c r="AK232" s="4"/>
      <c r="AL232" s="3"/>
      <c r="AM232" s="11"/>
      <c r="AN232" s="4"/>
      <c r="AO232" s="4"/>
      <c r="AP232" s="15"/>
      <c r="AQ232" s="15"/>
      <c r="AR232" s="3"/>
      <c r="AS232" s="3"/>
      <c r="AT232" s="4"/>
      <c r="AU232" s="4"/>
      <c r="AV232" s="3"/>
      <c r="AW232" s="6"/>
      <c r="AX232" s="14"/>
      <c r="AY232" s="101"/>
      <c r="AZ232" s="14"/>
      <c r="BA232" s="4"/>
      <c r="BB232" s="4"/>
      <c r="BC232" s="4"/>
      <c r="BD232" s="4"/>
      <c r="BE232" s="4"/>
      <c r="BF232" s="4"/>
      <c r="BG232" s="3"/>
      <c r="BH232" s="11"/>
      <c r="BI232" s="4"/>
      <c r="BJ232" s="4"/>
      <c r="BK232" s="15"/>
      <c r="BL232" s="15"/>
      <c r="BM232" s="3"/>
      <c r="BN232" s="3"/>
      <c r="BO232" s="4"/>
      <c r="BP232" s="4"/>
      <c r="BQ232" s="3"/>
      <c r="BR232" s="6"/>
      <c r="BS232" s="14"/>
      <c r="BT232" s="101"/>
      <c r="BU232" s="14"/>
      <c r="BV232" s="4"/>
      <c r="BW232" s="4"/>
      <c r="BX232" s="4"/>
      <c r="BY232" s="4"/>
      <c r="BZ232" s="4"/>
      <c r="CA232" s="4"/>
      <c r="CB232" s="3"/>
      <c r="CC232" s="11"/>
      <c r="CD232" s="4"/>
      <c r="CE232" s="4"/>
      <c r="CF232" s="15"/>
      <c r="CG232" s="15"/>
      <c r="CH232" s="3"/>
      <c r="CI232" s="3"/>
      <c r="CJ232" s="4"/>
      <c r="CK232" s="4"/>
      <c r="CL232" s="3"/>
      <c r="CM232" s="6"/>
      <c r="CN232" s="14"/>
      <c r="CO232" s="101"/>
      <c r="CP232" s="14"/>
      <c r="CQ232" s="4"/>
      <c r="CR232" s="4"/>
      <c r="CS232" s="4"/>
      <c r="CT232" s="4"/>
      <c r="CU232" s="4"/>
      <c r="CV232" s="4"/>
      <c r="CW232" s="3"/>
      <c r="CX232" s="11"/>
      <c r="CY232" s="4"/>
      <c r="CZ232" s="4"/>
      <c r="DA232" s="15"/>
      <c r="DB232" s="15"/>
      <c r="DC232" s="3"/>
      <c r="DD232" s="3"/>
      <c r="DE232" s="4"/>
      <c r="DF232" s="4"/>
      <c r="DG232" s="3"/>
      <c r="DH232" s="6"/>
      <c r="DI232" s="14"/>
      <c r="DJ232" s="101"/>
      <c r="DK232" s="14"/>
      <c r="DL232" s="4"/>
      <c r="DM232" s="4"/>
      <c r="DN232" s="4"/>
      <c r="DO232" s="4"/>
      <c r="DP232" s="4"/>
      <c r="DQ232" s="4"/>
      <c r="DR232" s="3"/>
      <c r="DS232" s="11"/>
      <c r="DT232" s="4"/>
      <c r="DU232" s="4"/>
      <c r="DV232" s="15"/>
      <c r="DW232" s="15"/>
      <c r="DX232" s="3"/>
      <c r="DY232" s="3"/>
      <c r="DZ232" s="4"/>
      <c r="EA232" s="4"/>
      <c r="EB232" s="3"/>
      <c r="EC232" s="6"/>
      <c r="ED232" s="14"/>
      <c r="EE232" s="101"/>
      <c r="EF232" s="14"/>
      <c r="EG232" s="4"/>
      <c r="EH232" s="4"/>
      <c r="EI232" s="4"/>
      <c r="EJ232" s="4"/>
      <c r="EK232" s="4"/>
      <c r="EL232" s="4"/>
      <c r="EM232" s="3"/>
      <c r="EN232" s="11"/>
      <c r="EO232" s="4"/>
      <c r="EP232" s="4"/>
      <c r="EQ232" s="15"/>
      <c r="ER232" s="15"/>
      <c r="ES232" s="3"/>
      <c r="ET232" s="3"/>
      <c r="EU232" s="4"/>
      <c r="EV232" s="4"/>
      <c r="EW232" s="3"/>
      <c r="EX232" s="6"/>
      <c r="EY232" s="14"/>
      <c r="EZ232" s="101"/>
      <c r="FA232" s="14"/>
      <c r="FB232" s="4"/>
      <c r="FC232" s="4"/>
      <c r="FD232" s="4"/>
      <c r="FE232" s="4"/>
      <c r="FF232" s="4"/>
      <c r="FG232" s="4"/>
      <c r="FH232" s="3"/>
      <c r="FI232" s="11"/>
      <c r="FJ232" s="4"/>
      <c r="FK232" s="4"/>
      <c r="FL232" s="15"/>
      <c r="FM232" s="15"/>
      <c r="FN232" s="3"/>
      <c r="FO232" s="3"/>
      <c r="FP232" s="4"/>
      <c r="FQ232" s="4"/>
      <c r="FR232" s="3"/>
      <c r="FS232" s="6"/>
      <c r="FT232" s="14"/>
      <c r="FU232" s="101"/>
      <c r="FV232" s="14"/>
      <c r="FW232" s="4"/>
      <c r="FX232" s="4"/>
      <c r="FY232" s="4"/>
      <c r="FZ232" s="4"/>
      <c r="GA232" s="4"/>
      <c r="GB232" s="4"/>
      <c r="GC232" s="3"/>
      <c r="GD232" s="11"/>
      <c r="GE232" s="4"/>
      <c r="GF232" s="4"/>
      <c r="GG232" s="15"/>
      <c r="GH232" s="15"/>
      <c r="GI232" s="3"/>
      <c r="GJ232" s="3"/>
      <c r="GK232" s="4"/>
      <c r="GL232" s="4"/>
      <c r="GM232" s="3"/>
      <c r="GN232" s="6"/>
      <c r="GO232" s="14"/>
      <c r="GP232" s="101"/>
      <c r="GQ232" s="14"/>
      <c r="GR232" s="4"/>
      <c r="GS232" s="4"/>
      <c r="GT232" s="4"/>
      <c r="GU232" s="4"/>
      <c r="GV232" s="4"/>
      <c r="GW232" s="4"/>
      <c r="GX232" s="3"/>
      <c r="GY232" s="11"/>
      <c r="GZ232" s="4"/>
      <c r="HA232" s="4"/>
      <c r="HB232" s="15"/>
      <c r="HC232" s="15"/>
      <c r="HD232" s="3"/>
      <c r="HE232" s="3"/>
      <c r="HF232" s="4"/>
      <c r="HG232" s="4"/>
      <c r="HH232" s="3"/>
      <c r="HI232" s="6"/>
      <c r="HJ232" s="14"/>
      <c r="HK232" s="101"/>
      <c r="HL232" s="14"/>
      <c r="HM232" s="4"/>
      <c r="HN232" s="4"/>
      <c r="HO232" s="4"/>
      <c r="HP232" s="4"/>
      <c r="HQ232" s="4"/>
      <c r="HR232" s="4"/>
      <c r="HS232" s="3"/>
      <c r="HT232" s="11"/>
      <c r="HU232" s="4"/>
      <c r="HV232" s="4"/>
      <c r="HW232" s="15"/>
      <c r="HX232" s="15"/>
      <c r="HY232" s="3"/>
      <c r="HZ232" s="3"/>
      <c r="IA232" s="4"/>
      <c r="IB232" s="4"/>
      <c r="IC232" s="3"/>
      <c r="ID232" s="6"/>
      <c r="IE232" s="14"/>
      <c r="IF232" s="101"/>
      <c r="IG232" s="14"/>
      <c r="IH232" s="4"/>
      <c r="II232" s="4"/>
      <c r="IJ232" s="4"/>
      <c r="IK232" s="4"/>
      <c r="IL232" s="4"/>
      <c r="IM232" s="4"/>
      <c r="IN232" s="3"/>
      <c r="IO232" s="11"/>
      <c r="IP232" s="4"/>
      <c r="IQ232" s="4"/>
      <c r="IR232" s="15"/>
      <c r="IS232" s="15"/>
      <c r="IT232" s="3"/>
      <c r="IU232" s="3"/>
      <c r="IV232" s="4"/>
      <c r="IW232" s="4"/>
      <c r="IX232" s="3"/>
      <c r="IY232" s="6"/>
      <c r="IZ232" s="14"/>
      <c r="JA232" s="101"/>
      <c r="JB232" s="14"/>
      <c r="JC232" s="4"/>
      <c r="JD232" s="4"/>
      <c r="JE232" s="4"/>
      <c r="JF232" s="4"/>
      <c r="JG232" s="4"/>
      <c r="JH232" s="4"/>
      <c r="JI232" s="3"/>
      <c r="JJ232" s="11"/>
      <c r="JK232" s="4"/>
      <c r="JL232" s="4"/>
      <c r="JM232" s="15"/>
      <c r="JN232" s="15"/>
      <c r="JO232" s="3"/>
      <c r="JP232" s="3"/>
      <c r="JQ232" s="4"/>
      <c r="JR232" s="4"/>
      <c r="JS232" s="3"/>
      <c r="JT232" s="6"/>
      <c r="JU232" s="14"/>
      <c r="JV232" s="101"/>
      <c r="JW232" s="14"/>
      <c r="JX232" s="4"/>
      <c r="JY232" s="4"/>
      <c r="JZ232" s="4"/>
      <c r="KA232" s="4"/>
      <c r="KB232" s="4"/>
      <c r="KC232" s="4"/>
      <c r="KD232" s="3"/>
      <c r="KE232" s="11"/>
      <c r="KF232" s="4"/>
      <c r="KG232" s="4"/>
      <c r="KH232" s="15"/>
      <c r="KI232" s="15"/>
      <c r="KJ232" s="3"/>
      <c r="KK232" s="3"/>
      <c r="KL232" s="4"/>
      <c r="KM232" s="4"/>
      <c r="KN232" s="3"/>
      <c r="KO232" s="6"/>
      <c r="KP232" s="14"/>
      <c r="KQ232" s="101"/>
      <c r="KR232" s="14"/>
      <c r="KS232" s="4"/>
      <c r="KT232" s="4"/>
      <c r="KU232" s="4"/>
      <c r="KV232" s="4"/>
      <c r="KW232" s="4"/>
      <c r="KX232" s="4"/>
      <c r="KY232" s="3"/>
      <c r="KZ232" s="11"/>
      <c r="LA232" s="4"/>
      <c r="LB232" s="4"/>
      <c r="LC232" s="15"/>
      <c r="LD232" s="15"/>
      <c r="LE232" s="3"/>
      <c r="LF232" s="3"/>
      <c r="LG232" s="4"/>
      <c r="LH232" s="4"/>
      <c r="LI232" s="3"/>
      <c r="LJ232" s="6"/>
      <c r="LK232" s="14"/>
      <c r="LL232" s="101"/>
      <c r="LM232" s="14"/>
      <c r="LN232" s="4"/>
      <c r="LO232" s="4"/>
      <c r="LP232" s="4"/>
      <c r="LQ232" s="4"/>
      <c r="LR232" s="4"/>
      <c r="LS232" s="4"/>
      <c r="LT232" s="3"/>
      <c r="LU232" s="11"/>
      <c r="LV232" s="4"/>
      <c r="LW232" s="4"/>
      <c r="LX232" s="15"/>
      <c r="LY232" s="15"/>
      <c r="LZ232" s="3"/>
      <c r="MA232" s="3"/>
      <c r="MB232" s="4"/>
      <c r="MC232" s="4"/>
      <c r="MD232" s="3"/>
      <c r="ME232" s="6"/>
      <c r="MF232" s="14"/>
      <c r="MG232" s="101"/>
      <c r="MH232" s="14"/>
      <c r="MI232" s="4"/>
      <c r="MJ232" s="4"/>
      <c r="MK232" s="4"/>
      <c r="ML232" s="4"/>
      <c r="MM232" s="4"/>
      <c r="MN232" s="4"/>
      <c r="MO232" s="3"/>
      <c r="MP232" s="11"/>
      <c r="MQ232" s="4"/>
      <c r="MR232" s="4"/>
      <c r="MS232" s="15"/>
      <c r="MT232" s="15"/>
      <c r="MU232" s="3"/>
      <c r="MV232" s="3"/>
      <c r="MW232" s="4"/>
      <c r="MX232" s="4"/>
      <c r="MY232" s="3"/>
      <c r="MZ232" s="6"/>
      <c r="NA232" s="14"/>
      <c r="NB232" s="101"/>
      <c r="NC232" s="14"/>
      <c r="ND232" s="4"/>
      <c r="NE232" s="4"/>
      <c r="NF232" s="4"/>
      <c r="NG232" s="4"/>
      <c r="NH232" s="4"/>
      <c r="NI232" s="4"/>
      <c r="NJ232" s="3"/>
      <c r="NK232" s="11"/>
      <c r="NL232" s="4"/>
      <c r="NM232" s="4"/>
      <c r="NN232" s="15"/>
      <c r="NO232" s="15"/>
      <c r="NP232" s="3"/>
      <c r="NQ232" s="3"/>
      <c r="NR232" s="4"/>
      <c r="NS232" s="4"/>
      <c r="NT232" s="3"/>
      <c r="NU232" s="6"/>
      <c r="NV232" s="14"/>
      <c r="NW232" s="101"/>
      <c r="NX232" s="14"/>
      <c r="NY232" s="4"/>
      <c r="NZ232" s="4"/>
      <c r="OA232" s="4"/>
      <c r="OB232" s="4"/>
      <c r="OC232" s="4"/>
      <c r="OD232" s="4"/>
      <c r="OE232" s="3"/>
      <c r="OF232" s="11"/>
      <c r="OG232" s="4"/>
      <c r="OH232" s="4"/>
      <c r="OI232" s="15"/>
      <c r="OJ232" s="15"/>
      <c r="OK232" s="3"/>
      <c r="OL232" s="3"/>
      <c r="OM232" s="4"/>
      <c r="ON232" s="4"/>
      <c r="OO232" s="3"/>
      <c r="OP232" s="6"/>
      <c r="OQ232" s="14"/>
      <c r="OR232" s="101"/>
      <c r="OS232" s="14"/>
      <c r="OT232" s="4"/>
      <c r="OU232" s="4"/>
      <c r="OV232" s="4"/>
      <c r="OW232" s="4"/>
      <c r="OX232" s="4"/>
      <c r="OY232" s="4"/>
      <c r="OZ232" s="3"/>
      <c r="PA232" s="11"/>
      <c r="PB232" s="4"/>
      <c r="PC232" s="4"/>
      <c r="PD232" s="15"/>
      <c r="PE232" s="15"/>
      <c r="PF232" s="3"/>
      <c r="PG232" s="3"/>
      <c r="PH232" s="4"/>
      <c r="PI232" s="4"/>
      <c r="PJ232" s="3"/>
      <c r="PK232" s="6"/>
      <c r="PL232" s="14"/>
      <c r="PM232" s="101"/>
      <c r="PN232" s="14"/>
      <c r="PO232" s="4"/>
      <c r="PP232" s="4"/>
      <c r="PQ232" s="4"/>
      <c r="PR232" s="4"/>
      <c r="PS232" s="4"/>
      <c r="PT232" s="4"/>
      <c r="PU232" s="3"/>
      <c r="PV232" s="11"/>
      <c r="PW232" s="4"/>
      <c r="PX232" s="4"/>
      <c r="PY232" s="15"/>
      <c r="PZ232" s="15"/>
      <c r="QA232" s="3"/>
      <c r="QB232" s="3"/>
      <c r="QC232" s="4"/>
      <c r="QD232" s="4"/>
      <c r="QE232" s="3"/>
      <c r="QF232" s="6"/>
      <c r="QG232" s="14"/>
      <c r="QH232" s="101"/>
      <c r="QI232" s="14"/>
      <c r="QJ232" s="4"/>
      <c r="QK232" s="4"/>
      <c r="QL232" s="4"/>
      <c r="QM232" s="4"/>
      <c r="QN232" s="4"/>
      <c r="QO232" s="4"/>
      <c r="QP232" s="3"/>
      <c r="QQ232" s="11"/>
      <c r="QR232" s="4"/>
      <c r="QS232" s="4"/>
      <c r="QT232" s="15"/>
      <c r="QU232" s="15"/>
      <c r="QV232" s="3"/>
      <c r="QW232" s="3"/>
      <c r="QX232" s="4"/>
      <c r="QY232" s="4"/>
      <c r="QZ232" s="3"/>
      <c r="RA232" s="6"/>
      <c r="RB232" s="14"/>
      <c r="RC232" s="101"/>
      <c r="RD232" s="14"/>
      <c r="RE232" s="4"/>
      <c r="RF232" s="4"/>
      <c r="RG232" s="4"/>
      <c r="RH232" s="4"/>
      <c r="RI232" s="4"/>
      <c r="RJ232" s="4"/>
      <c r="RK232" s="3"/>
      <c r="RL232" s="11"/>
      <c r="RM232" s="4"/>
      <c r="RN232" s="4"/>
      <c r="RO232" s="15"/>
      <c r="RP232" s="15"/>
      <c r="RQ232" s="3"/>
      <c r="RR232" s="3"/>
      <c r="RS232" s="4"/>
      <c r="RT232" s="4"/>
      <c r="RU232" s="3"/>
      <c r="RV232" s="6"/>
      <c r="RW232" s="14"/>
      <c r="RX232" s="101"/>
      <c r="RY232" s="14"/>
      <c r="RZ232" s="4"/>
      <c r="SA232" s="4"/>
      <c r="SB232" s="4"/>
      <c r="SC232" s="4"/>
      <c r="SD232" s="4"/>
      <c r="SE232" s="4"/>
      <c r="SF232" s="3"/>
      <c r="SG232" s="11"/>
      <c r="SH232" s="4"/>
      <c r="SI232" s="4"/>
      <c r="SJ232" s="15"/>
      <c r="SK232" s="15"/>
      <c r="SL232" s="3"/>
      <c r="SM232" s="3"/>
      <c r="SN232" s="4"/>
      <c r="SO232" s="4"/>
      <c r="SP232" s="3"/>
      <c r="SQ232" s="6"/>
      <c r="SR232" s="14"/>
      <c r="SS232" s="101"/>
      <c r="ST232" s="14"/>
      <c r="SU232" s="4"/>
      <c r="SV232" s="4"/>
      <c r="SW232" s="4"/>
      <c r="SX232" s="4"/>
      <c r="SY232" s="4"/>
      <c r="SZ232" s="4"/>
      <c r="TA232" s="3"/>
      <c r="TB232" s="11"/>
      <c r="TC232" s="4"/>
      <c r="TD232" s="4"/>
      <c r="TE232" s="15"/>
      <c r="TF232" s="15"/>
      <c r="TG232" s="3"/>
      <c r="TH232" s="3"/>
      <c r="TI232" s="4"/>
      <c r="TJ232" s="4"/>
      <c r="TK232" s="3"/>
      <c r="TL232" s="6"/>
      <c r="TM232" s="14"/>
      <c r="TN232" s="101"/>
      <c r="TO232" s="14"/>
      <c r="TP232" s="4"/>
      <c r="TQ232" s="4"/>
      <c r="TR232" s="4"/>
      <c r="TS232" s="4"/>
      <c r="TT232" s="4"/>
      <c r="TU232" s="4"/>
      <c r="TV232" s="3"/>
      <c r="TW232" s="11"/>
      <c r="TX232" s="4"/>
      <c r="TY232" s="4"/>
      <c r="TZ232" s="15"/>
      <c r="UA232" s="15"/>
      <c r="UB232" s="3"/>
      <c r="UC232" s="3"/>
      <c r="UD232" s="4"/>
      <c r="UE232" s="4"/>
      <c r="UF232" s="3"/>
      <c r="UG232" s="6"/>
      <c r="UH232" s="14"/>
      <c r="UI232" s="101"/>
      <c r="UJ232" s="14"/>
      <c r="UK232" s="4"/>
      <c r="UL232" s="4"/>
      <c r="UM232" s="4"/>
      <c r="UN232" s="4"/>
      <c r="UO232" s="4"/>
      <c r="UP232" s="4"/>
      <c r="UQ232" s="3"/>
      <c r="UR232" s="11"/>
      <c r="US232" s="4"/>
      <c r="UT232" s="4"/>
      <c r="UU232" s="15"/>
      <c r="UV232" s="15"/>
      <c r="UW232" s="3"/>
      <c r="UX232" s="3"/>
      <c r="UY232" s="4"/>
      <c r="UZ232" s="4"/>
      <c r="VA232" s="3"/>
      <c r="VB232" s="6"/>
      <c r="VC232" s="14"/>
      <c r="VD232" s="101"/>
      <c r="VE232" s="14"/>
      <c r="VF232" s="4"/>
      <c r="VG232" s="4"/>
      <c r="VH232" s="4"/>
      <c r="VI232" s="4"/>
      <c r="VJ232" s="4"/>
      <c r="VK232" s="4"/>
      <c r="VL232" s="3"/>
      <c r="VM232" s="11"/>
      <c r="VN232" s="4"/>
      <c r="VO232" s="4"/>
      <c r="VP232" s="15"/>
      <c r="VQ232" s="15"/>
      <c r="VR232" s="3"/>
      <c r="VS232" s="3"/>
      <c r="VT232" s="4"/>
      <c r="VU232" s="4"/>
      <c r="VV232" s="3"/>
      <c r="VW232" s="6"/>
      <c r="VX232" s="14"/>
      <c r="VY232" s="101"/>
      <c r="VZ232" s="14"/>
      <c r="WA232" s="4"/>
      <c r="WB232" s="4"/>
      <c r="WC232" s="4"/>
      <c r="WD232" s="4"/>
      <c r="WE232" s="4"/>
      <c r="WF232" s="4"/>
      <c r="WG232" s="3"/>
      <c r="WH232" s="11"/>
      <c r="WI232" s="4"/>
      <c r="WJ232" s="4"/>
      <c r="WK232" s="15"/>
      <c r="WL232" s="15"/>
      <c r="WM232" s="3"/>
      <c r="WN232" s="3"/>
      <c r="WO232" s="4"/>
      <c r="WP232" s="4"/>
      <c r="WQ232" s="3"/>
      <c r="WR232" s="6"/>
      <c r="WS232" s="14"/>
      <c r="WT232" s="101"/>
      <c r="WU232" s="14"/>
      <c r="WV232" s="4"/>
      <c r="WW232" s="4"/>
      <c r="WX232" s="4"/>
      <c r="WY232" s="4"/>
      <c r="WZ232" s="4"/>
      <c r="XA232" s="4"/>
      <c r="XB232" s="3"/>
      <c r="XC232" s="11"/>
      <c r="XD232" s="4"/>
      <c r="XE232" s="4"/>
      <c r="XF232" s="15"/>
      <c r="XG232" s="15"/>
      <c r="XH232" s="3"/>
      <c r="XI232" s="3"/>
      <c r="XJ232" s="4"/>
      <c r="XK232" s="4"/>
      <c r="XL232" s="3"/>
      <c r="XM232" s="6"/>
      <c r="XN232" s="14"/>
      <c r="XO232" s="101"/>
      <c r="XP232" s="14"/>
      <c r="XQ232" s="4"/>
      <c r="XR232" s="4"/>
      <c r="XS232" s="4"/>
      <c r="XT232" s="4"/>
      <c r="XU232" s="4"/>
      <c r="XV232" s="4"/>
      <c r="XW232" s="3"/>
      <c r="XX232" s="11"/>
      <c r="XY232" s="4"/>
      <c r="XZ232" s="4"/>
      <c r="YA232" s="15"/>
      <c r="YB232" s="15"/>
      <c r="YC232" s="3"/>
      <c r="YD232" s="3"/>
      <c r="YE232" s="4"/>
      <c r="YF232" s="4"/>
      <c r="YG232" s="3"/>
      <c r="YH232" s="6"/>
      <c r="YI232" s="14"/>
      <c r="YJ232" s="101"/>
      <c r="YK232" s="14"/>
      <c r="YL232" s="4"/>
      <c r="YM232" s="4"/>
      <c r="YN232" s="4"/>
      <c r="YO232" s="4"/>
      <c r="YP232" s="4"/>
      <c r="YQ232" s="4"/>
      <c r="YR232" s="3"/>
      <c r="YS232" s="11"/>
      <c r="YT232" s="4"/>
      <c r="YU232" s="4"/>
      <c r="YV232" s="15"/>
      <c r="YW232" s="15"/>
      <c r="YX232" s="3"/>
      <c r="YY232" s="3"/>
      <c r="YZ232" s="4"/>
      <c r="ZA232" s="4"/>
      <c r="ZB232" s="3"/>
      <c r="ZC232" s="6"/>
      <c r="ZD232" s="14"/>
      <c r="ZE232" s="101"/>
      <c r="ZF232" s="14"/>
      <c r="ZG232" s="4"/>
      <c r="ZH232" s="4"/>
      <c r="ZI232" s="4"/>
      <c r="ZJ232" s="4"/>
      <c r="ZK232" s="4"/>
      <c r="ZL232" s="4"/>
      <c r="ZM232" s="3"/>
      <c r="ZN232" s="11"/>
      <c r="ZO232" s="4"/>
      <c r="ZP232" s="4"/>
      <c r="ZQ232" s="15"/>
      <c r="ZR232" s="15"/>
      <c r="ZS232" s="3"/>
      <c r="ZT232" s="3"/>
      <c r="ZU232" s="4"/>
      <c r="ZV232" s="4"/>
      <c r="ZW232" s="3"/>
      <c r="ZX232" s="6"/>
      <c r="ZY232" s="14"/>
      <c r="ZZ232" s="101"/>
      <c r="AAA232" s="14"/>
      <c r="AAB232" s="4"/>
      <c r="AAC232" s="4"/>
      <c r="AAD232" s="4"/>
      <c r="AAE232" s="4"/>
      <c r="AAF232" s="4"/>
      <c r="AAG232" s="4"/>
      <c r="AAH232" s="3"/>
      <c r="AAI232" s="11"/>
      <c r="AAJ232" s="4"/>
      <c r="AAK232" s="4"/>
      <c r="AAL232" s="15"/>
      <c r="AAM232" s="15"/>
      <c r="AAN232" s="3"/>
      <c r="AAO232" s="3"/>
      <c r="AAP232" s="4"/>
      <c r="AAQ232" s="4"/>
      <c r="AAR232" s="3"/>
      <c r="AAS232" s="6"/>
      <c r="AAT232" s="14"/>
      <c r="AAU232" s="101"/>
      <c r="AAV232" s="14"/>
      <c r="AAW232" s="4"/>
      <c r="AAX232" s="4"/>
      <c r="AAY232" s="4"/>
      <c r="AAZ232" s="4"/>
      <c r="ABA232" s="4"/>
      <c r="ABB232" s="4"/>
      <c r="ABC232" s="3"/>
      <c r="ABD232" s="11"/>
      <c r="ABE232" s="4"/>
      <c r="ABF232" s="4"/>
      <c r="ABG232" s="15"/>
      <c r="ABH232" s="15"/>
      <c r="ABI232" s="3"/>
      <c r="ABJ232" s="3"/>
      <c r="ABK232" s="4"/>
      <c r="ABL232" s="4"/>
      <c r="ABM232" s="3"/>
      <c r="ABN232" s="6"/>
      <c r="ABO232" s="14"/>
      <c r="ABP232" s="101"/>
      <c r="ABQ232" s="14"/>
      <c r="ABR232" s="4"/>
      <c r="ABS232" s="4"/>
      <c r="ABT232" s="4"/>
      <c r="ABU232" s="4"/>
      <c r="ABV232" s="4"/>
      <c r="ABW232" s="4"/>
      <c r="ABX232" s="3"/>
      <c r="ABY232" s="11"/>
      <c r="ABZ232" s="4"/>
      <c r="ACA232" s="4"/>
      <c r="ACB232" s="15"/>
      <c r="ACC232" s="15"/>
      <c r="ACD232" s="3"/>
      <c r="ACE232" s="3"/>
      <c r="ACF232" s="4"/>
      <c r="ACG232" s="4"/>
      <c r="ACH232" s="3"/>
      <c r="ACI232" s="6"/>
      <c r="ACJ232" s="14"/>
      <c r="ACK232" s="101"/>
      <c r="ACL232" s="14"/>
      <c r="ACM232" s="4"/>
      <c r="ACN232" s="4"/>
      <c r="ACO232" s="4"/>
      <c r="ACP232" s="4"/>
      <c r="ACQ232" s="4"/>
      <c r="ACR232" s="4"/>
      <c r="ACS232" s="3"/>
      <c r="ACT232" s="11"/>
      <c r="ACU232" s="4"/>
      <c r="ACV232" s="4"/>
      <c r="ACW232" s="15"/>
      <c r="ACX232" s="15"/>
      <c r="ACY232" s="3"/>
      <c r="ACZ232" s="3"/>
      <c r="ADA232" s="4"/>
      <c r="ADB232" s="4"/>
      <c r="ADC232" s="3"/>
      <c r="ADD232" s="6"/>
      <c r="ADE232" s="14"/>
      <c r="ADF232" s="101"/>
      <c r="ADG232" s="14"/>
      <c r="ADH232" s="4"/>
      <c r="ADI232" s="4"/>
      <c r="ADJ232" s="4"/>
      <c r="ADK232" s="4"/>
      <c r="ADL232" s="4"/>
      <c r="ADM232" s="4"/>
      <c r="ADN232" s="3"/>
      <c r="ADO232" s="11"/>
      <c r="ADP232" s="4"/>
      <c r="ADQ232" s="4"/>
      <c r="ADR232" s="15"/>
      <c r="ADS232" s="15"/>
      <c r="ADT232" s="3"/>
      <c r="ADU232" s="3"/>
      <c r="ADV232" s="4"/>
      <c r="ADW232" s="4"/>
      <c r="ADX232" s="3"/>
      <c r="ADY232" s="6"/>
      <c r="ADZ232" s="14"/>
      <c r="AEA232" s="101"/>
      <c r="AEB232" s="14"/>
      <c r="AEC232" s="4"/>
      <c r="AED232" s="4"/>
      <c r="AEE232" s="4"/>
      <c r="AEF232" s="4"/>
      <c r="AEG232" s="4"/>
      <c r="AEH232" s="4"/>
      <c r="AEI232" s="3"/>
      <c r="AEJ232" s="11"/>
      <c r="AEK232" s="4"/>
      <c r="AEL232" s="4"/>
      <c r="AEM232" s="15"/>
      <c r="AEN232" s="15"/>
      <c r="AEO232" s="3"/>
      <c r="AEP232" s="3"/>
      <c r="AEQ232" s="4"/>
      <c r="AER232" s="4"/>
      <c r="AES232" s="3"/>
      <c r="AET232" s="6"/>
      <c r="AEU232" s="14"/>
      <c r="AEV232" s="101"/>
      <c r="AEW232" s="14"/>
      <c r="AEX232" s="4"/>
      <c r="AEY232" s="4"/>
      <c r="AEZ232" s="4"/>
      <c r="AFA232" s="4"/>
      <c r="AFB232" s="4"/>
      <c r="AFC232" s="4"/>
      <c r="AFD232" s="3"/>
      <c r="AFE232" s="11"/>
      <c r="AFF232" s="4"/>
      <c r="AFG232" s="4"/>
      <c r="AFH232" s="15"/>
      <c r="AFI232" s="15"/>
      <c r="AFJ232" s="3"/>
      <c r="AFK232" s="3"/>
      <c r="AFL232" s="4"/>
      <c r="AFM232" s="4"/>
      <c r="AFN232" s="3"/>
      <c r="AFO232" s="6"/>
      <c r="AFP232" s="14"/>
      <c r="AFQ232" s="101"/>
      <c r="AFR232" s="14"/>
      <c r="AFS232" s="4"/>
      <c r="AFT232" s="4"/>
      <c r="AFU232" s="4"/>
      <c r="AFV232" s="4"/>
      <c r="AFW232" s="4"/>
      <c r="AFX232" s="4"/>
      <c r="AFY232" s="3"/>
      <c r="AFZ232" s="11"/>
      <c r="AGA232" s="4"/>
      <c r="AGB232" s="4"/>
      <c r="AGC232" s="15"/>
      <c r="AGD232" s="15"/>
      <c r="AGE232" s="3"/>
      <c r="AGF232" s="3"/>
      <c r="AGG232" s="4"/>
      <c r="AGH232" s="4"/>
      <c r="AGI232" s="3"/>
      <c r="AGJ232" s="6"/>
      <c r="AGK232" s="14"/>
      <c r="AGL232" s="101"/>
      <c r="AGM232" s="14"/>
      <c r="AGN232" s="4"/>
      <c r="AGO232" s="4"/>
      <c r="AGP232" s="4"/>
      <c r="AGQ232" s="4"/>
      <c r="AGR232" s="4"/>
      <c r="AGS232" s="4"/>
      <c r="AGT232" s="3"/>
      <c r="AGU232" s="11"/>
      <c r="AGV232" s="4"/>
      <c r="AGW232" s="4"/>
      <c r="AGX232" s="15"/>
      <c r="AGY232" s="15"/>
      <c r="AGZ232" s="3"/>
      <c r="AHA232" s="3"/>
      <c r="AHB232" s="4"/>
      <c r="AHC232" s="4"/>
      <c r="AHD232" s="3"/>
      <c r="AHE232" s="6"/>
      <c r="AHF232" s="14"/>
      <c r="AHG232" s="101"/>
      <c r="AHH232" s="14"/>
      <c r="AHI232" s="4"/>
      <c r="AHJ232" s="4"/>
      <c r="AHK232" s="4"/>
      <c r="AHL232" s="4"/>
      <c r="AHM232" s="4"/>
      <c r="AHN232" s="4"/>
      <c r="AHO232" s="3"/>
      <c r="AHP232" s="11"/>
      <c r="AHQ232" s="4"/>
      <c r="AHR232" s="4"/>
      <c r="AHS232" s="15"/>
      <c r="AHT232" s="15"/>
      <c r="AHU232" s="3"/>
      <c r="AHV232" s="3"/>
      <c r="AHW232" s="4"/>
      <c r="AHX232" s="4"/>
      <c r="AHY232" s="3"/>
      <c r="AHZ232" s="6"/>
      <c r="AIA232" s="14"/>
      <c r="AIB232" s="101"/>
      <c r="AIC232" s="14"/>
      <c r="AID232" s="4"/>
      <c r="AIE232" s="4"/>
      <c r="AIF232" s="4"/>
      <c r="AIG232" s="4"/>
      <c r="AIH232" s="4"/>
      <c r="AII232" s="4"/>
      <c r="AIJ232" s="3"/>
      <c r="AIK232" s="11"/>
      <c r="AIL232" s="4"/>
      <c r="AIM232" s="4"/>
      <c r="AIN232" s="15"/>
      <c r="AIO232" s="15"/>
      <c r="AIP232" s="3"/>
      <c r="AIQ232" s="3"/>
      <c r="AIR232" s="4"/>
      <c r="AIS232" s="4"/>
      <c r="AIT232" s="3"/>
      <c r="AIU232" s="6"/>
      <c r="AIV232" s="14"/>
      <c r="AIW232" s="101"/>
      <c r="AIX232" s="14"/>
      <c r="AIY232" s="4"/>
      <c r="AIZ232" s="4"/>
      <c r="AJA232" s="4"/>
      <c r="AJB232" s="4"/>
      <c r="AJC232" s="4"/>
      <c r="AJD232" s="4"/>
      <c r="AJE232" s="3"/>
      <c r="AJF232" s="11"/>
      <c r="AJG232" s="4"/>
      <c r="AJH232" s="4"/>
      <c r="AJI232" s="15"/>
      <c r="AJJ232" s="15"/>
      <c r="AJK232" s="3"/>
      <c r="AJL232" s="3"/>
      <c r="AJM232" s="4"/>
      <c r="AJN232" s="4"/>
      <c r="AJO232" s="3"/>
      <c r="AJP232" s="6"/>
      <c r="AJQ232" s="14"/>
      <c r="AJR232" s="101"/>
      <c r="AJS232" s="14"/>
      <c r="AJT232" s="4"/>
      <c r="AJU232" s="4"/>
      <c r="AJV232" s="4"/>
      <c r="AJW232" s="4"/>
      <c r="AJX232" s="4"/>
      <c r="AJY232" s="4"/>
      <c r="AJZ232" s="3"/>
      <c r="AKA232" s="11"/>
      <c r="AKB232" s="4"/>
      <c r="AKC232" s="4"/>
      <c r="AKD232" s="15"/>
      <c r="AKE232" s="15"/>
      <c r="AKF232" s="3"/>
      <c r="AKG232" s="3"/>
      <c r="AKH232" s="4"/>
      <c r="AKI232" s="4"/>
      <c r="AKJ232" s="3"/>
      <c r="AKK232" s="6"/>
      <c r="AKL232" s="14"/>
      <c r="AKM232" s="101"/>
      <c r="AKN232" s="14"/>
      <c r="AKO232" s="4"/>
      <c r="AKP232" s="4"/>
      <c r="AKQ232" s="4"/>
      <c r="AKR232" s="4"/>
      <c r="AKS232" s="4"/>
      <c r="AKT232" s="4"/>
      <c r="AKU232" s="3"/>
      <c r="AKV232" s="11"/>
      <c r="AKW232" s="4"/>
      <c r="AKX232" s="4"/>
      <c r="AKY232" s="15"/>
      <c r="AKZ232" s="15"/>
      <c r="ALA232" s="3"/>
      <c r="ALB232" s="3"/>
      <c r="ALC232" s="4"/>
      <c r="ALD232" s="4"/>
      <c r="ALE232" s="3"/>
      <c r="ALF232" s="6"/>
      <c r="ALG232" s="14"/>
      <c r="ALH232" s="101"/>
      <c r="ALI232" s="14"/>
      <c r="ALJ232" s="4"/>
      <c r="ALK232" s="4"/>
      <c r="ALL232" s="4"/>
      <c r="ALM232" s="4"/>
      <c r="ALN232" s="4"/>
      <c r="ALO232" s="4"/>
      <c r="ALP232" s="3"/>
      <c r="ALQ232" s="11"/>
      <c r="ALR232" s="4"/>
      <c r="ALS232" s="4"/>
      <c r="ALT232" s="15"/>
      <c r="ALU232" s="15"/>
      <c r="ALV232" s="3"/>
      <c r="ALW232" s="3"/>
      <c r="ALX232" s="4"/>
      <c r="ALY232" s="4"/>
      <c r="ALZ232" s="3"/>
      <c r="AMA232" s="6"/>
      <c r="AMB232" s="14"/>
      <c r="AMC232" s="101"/>
      <c r="AMD232" s="14"/>
      <c r="AME232" s="4"/>
      <c r="AMF232" s="4"/>
      <c r="AMG232" s="4"/>
      <c r="AMH232" s="4"/>
      <c r="AMI232" s="4"/>
      <c r="AMJ232" s="4"/>
      <c r="AMK232" s="3"/>
      <c r="AML232" s="11"/>
      <c r="AMM232" s="4"/>
      <c r="AMN232" s="4"/>
      <c r="AMO232" s="15"/>
      <c r="AMP232" s="15"/>
      <c r="AMQ232" s="3"/>
      <c r="AMR232" s="3"/>
      <c r="AMS232" s="4"/>
      <c r="AMT232" s="4"/>
      <c r="AMU232" s="3"/>
      <c r="AMV232" s="6"/>
      <c r="AMW232" s="14"/>
      <c r="AMX232" s="101"/>
      <c r="AMY232" s="14"/>
      <c r="AMZ232" s="4"/>
      <c r="ANA232" s="4"/>
      <c r="ANB232" s="4"/>
      <c r="ANC232" s="4"/>
      <c r="AND232" s="4"/>
      <c r="ANE232" s="4"/>
      <c r="ANF232" s="3"/>
      <c r="ANG232" s="11"/>
      <c r="ANH232" s="4"/>
      <c r="ANI232" s="4"/>
      <c r="ANJ232" s="15"/>
      <c r="ANK232" s="15"/>
      <c r="ANL232" s="3"/>
      <c r="ANM232" s="3"/>
      <c r="ANN232" s="4"/>
      <c r="ANO232" s="4"/>
      <c r="ANP232" s="3"/>
      <c r="ANQ232" s="6"/>
      <c r="ANR232" s="14"/>
      <c r="ANS232" s="101"/>
      <c r="ANT232" s="14"/>
      <c r="ANU232" s="4"/>
      <c r="ANV232" s="4"/>
      <c r="ANW232" s="4"/>
      <c r="ANX232" s="4"/>
      <c r="ANY232" s="4"/>
      <c r="ANZ232" s="4"/>
      <c r="AOA232" s="3"/>
      <c r="AOB232" s="11"/>
      <c r="AOC232" s="4"/>
      <c r="AOD232" s="4"/>
      <c r="AOE232" s="15"/>
      <c r="AOF232" s="15"/>
      <c r="AOG232" s="3"/>
      <c r="AOH232" s="3"/>
      <c r="AOI232" s="4"/>
      <c r="AOJ232" s="4"/>
      <c r="AOK232" s="3"/>
      <c r="AOL232" s="6"/>
      <c r="AOM232" s="14"/>
      <c r="AON232" s="101"/>
      <c r="AOO232" s="14"/>
      <c r="AOP232" s="4"/>
      <c r="AOQ232" s="4"/>
      <c r="AOR232" s="4"/>
      <c r="AOS232" s="4"/>
      <c r="AOT232" s="4"/>
      <c r="AOU232" s="4"/>
      <c r="AOV232" s="3"/>
      <c r="AOW232" s="11"/>
      <c r="AOX232" s="4"/>
      <c r="AOY232" s="4"/>
      <c r="AOZ232" s="15"/>
      <c r="APA232" s="15"/>
      <c r="APB232" s="3"/>
      <c r="APC232" s="3"/>
      <c r="APD232" s="4"/>
      <c r="APE232" s="4"/>
      <c r="APF232" s="3"/>
      <c r="APG232" s="6"/>
      <c r="APH232" s="14"/>
      <c r="API232" s="101"/>
      <c r="APJ232" s="14"/>
      <c r="APK232" s="4"/>
      <c r="APL232" s="4"/>
      <c r="APM232" s="4"/>
      <c r="APN232" s="4"/>
      <c r="APO232" s="4"/>
      <c r="APP232" s="4"/>
      <c r="APQ232" s="3"/>
      <c r="APR232" s="11"/>
      <c r="APS232" s="4"/>
      <c r="APT232" s="4"/>
      <c r="APU232" s="15"/>
      <c r="APV232" s="15"/>
      <c r="APW232" s="3"/>
      <c r="APX232" s="3"/>
      <c r="APY232" s="4"/>
      <c r="APZ232" s="4"/>
      <c r="AQA232" s="3"/>
      <c r="AQB232" s="6"/>
      <c r="AQC232" s="14"/>
      <c r="AQD232" s="101"/>
      <c r="AQE232" s="14"/>
      <c r="AQF232" s="4"/>
      <c r="AQG232" s="4"/>
      <c r="AQH232" s="4"/>
      <c r="AQI232" s="4"/>
      <c r="AQJ232" s="4"/>
      <c r="AQK232" s="4"/>
      <c r="AQL232" s="3"/>
      <c r="AQM232" s="11"/>
      <c r="AQN232" s="4"/>
      <c r="AQO232" s="4"/>
      <c r="AQP232" s="15"/>
      <c r="AQQ232" s="15"/>
      <c r="AQR232" s="3"/>
      <c r="AQS232" s="3"/>
      <c r="AQT232" s="4"/>
      <c r="AQU232" s="4"/>
      <c r="AQV232" s="3"/>
      <c r="AQW232" s="6"/>
      <c r="AQX232" s="14"/>
      <c r="AQY232" s="101"/>
      <c r="AQZ232" s="14"/>
      <c r="ARA232" s="4"/>
      <c r="ARB232" s="4"/>
      <c r="ARC232" s="4"/>
      <c r="ARD232" s="4"/>
      <c r="ARE232" s="4"/>
      <c r="ARF232" s="4"/>
      <c r="ARG232" s="3"/>
      <c r="ARH232" s="11"/>
      <c r="ARI232" s="4"/>
      <c r="ARJ232" s="4"/>
      <c r="ARK232" s="15"/>
      <c r="ARL232" s="15"/>
      <c r="ARM232" s="3"/>
      <c r="ARN232" s="3"/>
      <c r="ARO232" s="4"/>
      <c r="ARP232" s="4"/>
      <c r="ARQ232" s="3"/>
      <c r="ARR232" s="6"/>
      <c r="ARS232" s="14"/>
      <c r="ART232" s="101"/>
      <c r="ARU232" s="14"/>
      <c r="ARV232" s="4"/>
      <c r="ARW232" s="4"/>
      <c r="ARX232" s="4"/>
      <c r="ARY232" s="4"/>
      <c r="ARZ232" s="4"/>
      <c r="ASA232" s="4"/>
      <c r="ASB232" s="3"/>
      <c r="ASC232" s="11"/>
      <c r="ASD232" s="4"/>
      <c r="ASE232" s="4"/>
      <c r="ASF232" s="15"/>
      <c r="ASG232" s="15"/>
      <c r="ASH232" s="3"/>
      <c r="ASI232" s="3"/>
      <c r="ASJ232" s="4"/>
      <c r="ASK232" s="4"/>
      <c r="ASL232" s="3"/>
      <c r="ASM232" s="6"/>
      <c r="ASN232" s="14"/>
      <c r="ASO232" s="101"/>
      <c r="ASP232" s="14"/>
      <c r="ASQ232" s="4"/>
      <c r="ASR232" s="4"/>
      <c r="ASS232" s="4"/>
      <c r="AST232" s="4"/>
      <c r="ASU232" s="4"/>
      <c r="ASV232" s="4"/>
      <c r="ASW232" s="3"/>
      <c r="ASX232" s="11"/>
      <c r="ASY232" s="4"/>
      <c r="ASZ232" s="4"/>
      <c r="ATA232" s="15"/>
      <c r="ATB232" s="15"/>
      <c r="ATC232" s="3"/>
      <c r="ATD232" s="3"/>
      <c r="ATE232" s="4"/>
      <c r="ATF232" s="4"/>
      <c r="ATG232" s="3"/>
      <c r="ATH232" s="6"/>
      <c r="ATI232" s="14"/>
      <c r="ATJ232" s="101"/>
      <c r="ATK232" s="14"/>
      <c r="ATL232" s="4"/>
      <c r="ATM232" s="4"/>
      <c r="ATN232" s="4"/>
      <c r="ATO232" s="4"/>
      <c r="ATP232" s="4"/>
      <c r="ATQ232" s="4"/>
      <c r="ATR232" s="3"/>
      <c r="ATS232" s="11"/>
      <c r="ATT232" s="4"/>
      <c r="ATU232" s="4"/>
      <c r="ATV232" s="15"/>
      <c r="ATW232" s="15"/>
      <c r="ATX232" s="3"/>
      <c r="ATY232" s="3"/>
      <c r="ATZ232" s="4"/>
      <c r="AUA232" s="4"/>
      <c r="AUB232" s="3"/>
      <c r="AUC232" s="6"/>
      <c r="AUD232" s="14"/>
      <c r="AUE232" s="101"/>
      <c r="AUF232" s="14"/>
      <c r="AUG232" s="4"/>
      <c r="AUH232" s="4"/>
      <c r="AUI232" s="4"/>
      <c r="AUJ232" s="4"/>
      <c r="AUK232" s="4"/>
      <c r="AUL232" s="4"/>
      <c r="AUM232" s="3"/>
      <c r="AUN232" s="11"/>
      <c r="AUO232" s="4"/>
      <c r="AUP232" s="4"/>
      <c r="AUQ232" s="15"/>
      <c r="AUR232" s="15"/>
      <c r="AUS232" s="3"/>
      <c r="AUT232" s="3"/>
      <c r="AUU232" s="4"/>
      <c r="AUV232" s="4"/>
      <c r="AUW232" s="3"/>
      <c r="AUX232" s="6"/>
      <c r="AUY232" s="14"/>
      <c r="AUZ232" s="101"/>
      <c r="AVA232" s="14"/>
      <c r="AVB232" s="4"/>
      <c r="AVC232" s="4"/>
      <c r="AVD232" s="4"/>
      <c r="AVE232" s="4"/>
      <c r="AVF232" s="4"/>
      <c r="AVG232" s="4"/>
      <c r="AVH232" s="3"/>
      <c r="AVI232" s="11"/>
      <c r="AVJ232" s="4"/>
      <c r="AVK232" s="4"/>
      <c r="AVL232" s="15"/>
      <c r="AVM232" s="15"/>
      <c r="AVN232" s="3"/>
      <c r="AVO232" s="3"/>
      <c r="AVP232" s="4"/>
      <c r="AVQ232" s="4"/>
      <c r="AVR232" s="3"/>
      <c r="AVS232" s="6"/>
      <c r="AVT232" s="14"/>
      <c r="AVU232" s="101"/>
      <c r="AVV232" s="14"/>
      <c r="AVW232" s="4"/>
      <c r="AVX232" s="4"/>
      <c r="AVY232" s="4"/>
      <c r="AVZ232" s="4"/>
      <c r="AWA232" s="4"/>
      <c r="AWB232" s="4"/>
      <c r="AWC232" s="3"/>
      <c r="AWD232" s="11"/>
      <c r="AWE232" s="4"/>
      <c r="AWF232" s="4"/>
      <c r="AWG232" s="15"/>
      <c r="AWH232" s="15"/>
      <c r="AWI232" s="3"/>
      <c r="AWJ232" s="3"/>
      <c r="AWK232" s="4"/>
      <c r="AWL232" s="4"/>
      <c r="AWM232" s="3"/>
      <c r="AWN232" s="6"/>
      <c r="AWO232" s="14"/>
      <c r="AWP232" s="101"/>
      <c r="AWQ232" s="14"/>
      <c r="AWR232" s="4"/>
      <c r="AWS232" s="4"/>
      <c r="AWT232" s="4"/>
      <c r="AWU232" s="4"/>
      <c r="AWV232" s="4"/>
      <c r="AWW232" s="4"/>
      <c r="AWX232" s="3"/>
      <c r="AWY232" s="11"/>
      <c r="AWZ232" s="4"/>
      <c r="AXA232" s="4"/>
      <c r="AXB232" s="15"/>
      <c r="AXC232" s="15"/>
      <c r="AXD232" s="3"/>
      <c r="AXE232" s="3"/>
      <c r="AXF232" s="4"/>
      <c r="AXG232" s="4"/>
      <c r="AXH232" s="3"/>
      <c r="AXI232" s="6"/>
      <c r="AXJ232" s="14"/>
      <c r="AXK232" s="101"/>
      <c r="AXL232" s="14"/>
      <c r="AXM232" s="4"/>
      <c r="AXN232" s="4"/>
      <c r="AXO232" s="4"/>
      <c r="AXP232" s="4"/>
      <c r="AXQ232" s="4"/>
      <c r="AXR232" s="4"/>
      <c r="AXS232" s="3"/>
      <c r="AXT232" s="11"/>
      <c r="AXU232" s="4"/>
      <c r="AXV232" s="4"/>
      <c r="AXW232" s="15"/>
      <c r="AXX232" s="15"/>
      <c r="AXY232" s="3"/>
      <c r="AXZ232" s="3"/>
      <c r="AYA232" s="4"/>
      <c r="AYB232" s="4"/>
      <c r="AYC232" s="3"/>
      <c r="AYD232" s="6"/>
      <c r="AYE232" s="14"/>
      <c r="AYF232" s="101"/>
      <c r="AYG232" s="14"/>
      <c r="AYH232" s="4"/>
      <c r="AYI232" s="4"/>
      <c r="AYJ232" s="4"/>
      <c r="AYK232" s="4"/>
      <c r="AYL232" s="4"/>
      <c r="AYM232" s="4"/>
      <c r="AYN232" s="3"/>
      <c r="AYO232" s="11"/>
      <c r="AYP232" s="4"/>
      <c r="AYQ232" s="4"/>
      <c r="AYR232" s="15"/>
      <c r="AYS232" s="15"/>
      <c r="AYT232" s="3"/>
      <c r="AYU232" s="3"/>
      <c r="AYV232" s="4"/>
      <c r="AYW232" s="4"/>
      <c r="AYX232" s="3"/>
      <c r="AYY232" s="6"/>
      <c r="AYZ232" s="14"/>
      <c r="AZA232" s="101"/>
      <c r="AZB232" s="14"/>
      <c r="AZC232" s="4"/>
      <c r="AZD232" s="4"/>
      <c r="AZE232" s="4"/>
      <c r="AZF232" s="4"/>
      <c r="AZG232" s="4"/>
      <c r="AZH232" s="4"/>
      <c r="AZI232" s="3"/>
      <c r="AZJ232" s="11"/>
      <c r="AZK232" s="4"/>
      <c r="AZL232" s="4"/>
      <c r="AZM232" s="15"/>
      <c r="AZN232" s="15"/>
      <c r="AZO232" s="3"/>
      <c r="AZP232" s="3"/>
      <c r="AZQ232" s="4"/>
      <c r="AZR232" s="4"/>
      <c r="AZS232" s="3"/>
      <c r="AZT232" s="6"/>
      <c r="AZU232" s="14"/>
      <c r="AZV232" s="101"/>
      <c r="AZW232" s="14"/>
      <c r="AZX232" s="4"/>
      <c r="AZY232" s="4"/>
      <c r="AZZ232" s="4"/>
      <c r="BAA232" s="4"/>
      <c r="BAB232" s="4"/>
      <c r="BAC232" s="4"/>
      <c r="BAD232" s="3"/>
      <c r="BAE232" s="11"/>
      <c r="BAF232" s="4"/>
      <c r="BAG232" s="4"/>
      <c r="BAH232" s="15"/>
      <c r="BAI232" s="15"/>
      <c r="BAJ232" s="3"/>
      <c r="BAK232" s="3"/>
      <c r="BAL232" s="4"/>
      <c r="BAM232" s="4"/>
      <c r="BAN232" s="3"/>
      <c r="BAO232" s="6"/>
      <c r="BAP232" s="14"/>
      <c r="BAQ232" s="101"/>
      <c r="BAR232" s="14"/>
      <c r="BAS232" s="4"/>
      <c r="BAT232" s="4"/>
      <c r="BAU232" s="4"/>
      <c r="BAV232" s="4"/>
      <c r="BAW232" s="4"/>
      <c r="BAX232" s="4"/>
      <c r="BAY232" s="3"/>
      <c r="BAZ232" s="11"/>
      <c r="BBA232" s="4"/>
      <c r="BBB232" s="4"/>
      <c r="BBC232" s="15"/>
      <c r="BBD232" s="15"/>
      <c r="BBE232" s="3"/>
      <c r="BBF232" s="3"/>
      <c r="BBG232" s="4"/>
      <c r="BBH232" s="4"/>
      <c r="BBI232" s="3"/>
      <c r="BBJ232" s="6"/>
      <c r="BBK232" s="14"/>
      <c r="BBL232" s="101"/>
      <c r="BBM232" s="14"/>
      <c r="BBN232" s="4"/>
      <c r="BBO232" s="4"/>
      <c r="BBP232" s="4"/>
      <c r="BBQ232" s="4"/>
      <c r="BBR232" s="4"/>
      <c r="BBS232" s="4"/>
      <c r="BBT232" s="3"/>
      <c r="BBU232" s="11"/>
      <c r="BBV232" s="4"/>
      <c r="BBW232" s="4"/>
      <c r="BBX232" s="15"/>
      <c r="BBY232" s="15"/>
      <c r="BBZ232" s="3"/>
      <c r="BCA232" s="3"/>
      <c r="BCB232" s="4"/>
      <c r="BCC232" s="4"/>
      <c r="BCD232" s="3"/>
      <c r="BCE232" s="6"/>
      <c r="BCF232" s="14"/>
      <c r="BCG232" s="101"/>
      <c r="BCH232" s="14"/>
      <c r="BCI232" s="4"/>
      <c r="BCJ232" s="4"/>
      <c r="BCK232" s="4"/>
      <c r="BCL232" s="4"/>
      <c r="BCM232" s="4"/>
      <c r="BCN232" s="4"/>
      <c r="BCO232" s="3"/>
      <c r="BCP232" s="11"/>
      <c r="BCQ232" s="4"/>
      <c r="BCR232" s="4"/>
      <c r="BCS232" s="15"/>
      <c r="BCT232" s="15"/>
      <c r="BCU232" s="3"/>
      <c r="BCV232" s="3"/>
      <c r="BCW232" s="4"/>
      <c r="BCX232" s="4"/>
      <c r="BCY232" s="3"/>
      <c r="BCZ232" s="6"/>
      <c r="BDA232" s="14"/>
      <c r="BDB232" s="101"/>
      <c r="BDC232" s="14"/>
      <c r="BDD232" s="4"/>
      <c r="BDE232" s="4"/>
      <c r="BDF232" s="4"/>
      <c r="BDG232" s="4"/>
      <c r="BDH232" s="4"/>
      <c r="BDI232" s="4"/>
      <c r="BDJ232" s="3"/>
      <c r="BDK232" s="11"/>
      <c r="BDL232" s="4"/>
      <c r="BDM232" s="4"/>
      <c r="BDN232" s="15"/>
      <c r="BDO232" s="15"/>
      <c r="BDP232" s="3"/>
      <c r="BDQ232" s="3"/>
      <c r="BDR232" s="4"/>
      <c r="BDS232" s="4"/>
      <c r="BDT232" s="3"/>
      <c r="BDU232" s="6"/>
      <c r="BDV232" s="14"/>
      <c r="BDW232" s="101"/>
      <c r="BDX232" s="14"/>
      <c r="BDY232" s="4"/>
      <c r="BDZ232" s="4"/>
      <c r="BEA232" s="4"/>
      <c r="BEB232" s="4"/>
      <c r="BEC232" s="4"/>
      <c r="BED232" s="4"/>
      <c r="BEE232" s="3"/>
      <c r="BEF232" s="11"/>
      <c r="BEG232" s="4"/>
      <c r="BEH232" s="4"/>
      <c r="BEI232" s="15"/>
      <c r="BEJ232" s="15"/>
      <c r="BEK232" s="3"/>
      <c r="BEL232" s="3"/>
      <c r="BEM232" s="4"/>
      <c r="BEN232" s="4"/>
      <c r="BEO232" s="3"/>
      <c r="BEP232" s="6"/>
      <c r="BEQ232" s="14"/>
      <c r="BER232" s="101"/>
      <c r="BES232" s="14"/>
      <c r="BET232" s="4"/>
      <c r="BEU232" s="4"/>
      <c r="BEV232" s="4"/>
      <c r="BEW232" s="4"/>
      <c r="BEX232" s="4"/>
      <c r="BEY232" s="4"/>
      <c r="BEZ232" s="3"/>
      <c r="BFA232" s="11"/>
      <c r="BFB232" s="4"/>
      <c r="BFC232" s="4"/>
      <c r="BFD232" s="15"/>
      <c r="BFE232" s="15"/>
      <c r="BFF232" s="3"/>
      <c r="BFG232" s="3"/>
      <c r="BFH232" s="4"/>
      <c r="BFI232" s="4"/>
      <c r="BFJ232" s="3"/>
      <c r="BFK232" s="6"/>
      <c r="BFL232" s="14"/>
      <c r="BFM232" s="101"/>
      <c r="BFN232" s="14"/>
      <c r="BFO232" s="4"/>
      <c r="BFP232" s="4"/>
      <c r="BFQ232" s="4"/>
      <c r="BFR232" s="4"/>
      <c r="BFS232" s="4"/>
      <c r="BFT232" s="4"/>
      <c r="BFU232" s="3"/>
      <c r="BFV232" s="11"/>
      <c r="BFW232" s="4"/>
      <c r="BFX232" s="4"/>
      <c r="BFY232" s="15"/>
      <c r="BFZ232" s="15"/>
      <c r="BGA232" s="3"/>
      <c r="BGB232" s="3"/>
      <c r="BGC232" s="4"/>
      <c r="BGD232" s="4"/>
      <c r="BGE232" s="3"/>
      <c r="BGF232" s="6"/>
      <c r="BGG232" s="14"/>
      <c r="BGH232" s="101"/>
      <c r="BGI232" s="14"/>
      <c r="BGJ232" s="4"/>
      <c r="BGK232" s="4"/>
      <c r="BGL232" s="4"/>
      <c r="BGM232" s="4"/>
      <c r="BGN232" s="4"/>
      <c r="BGO232" s="4"/>
      <c r="BGP232" s="3"/>
      <c r="BGQ232" s="11"/>
      <c r="BGR232" s="4"/>
      <c r="BGS232" s="4"/>
      <c r="BGT232" s="15"/>
      <c r="BGU232" s="15"/>
      <c r="BGV232" s="3"/>
      <c r="BGW232" s="3"/>
      <c r="BGX232" s="4"/>
      <c r="BGY232" s="4"/>
      <c r="BGZ232" s="3"/>
      <c r="BHA232" s="6"/>
      <c r="BHB232" s="14"/>
      <c r="BHC232" s="101"/>
      <c r="BHD232" s="14"/>
      <c r="BHE232" s="4"/>
      <c r="BHF232" s="4"/>
      <c r="BHG232" s="4"/>
      <c r="BHH232" s="4"/>
      <c r="BHI232" s="4"/>
      <c r="BHJ232" s="4"/>
      <c r="BHK232" s="3"/>
      <c r="BHL232" s="11"/>
      <c r="BHM232" s="4"/>
      <c r="BHN232" s="4"/>
      <c r="BHO232" s="15"/>
      <c r="BHP232" s="15"/>
      <c r="BHQ232" s="3"/>
      <c r="BHR232" s="3"/>
      <c r="BHS232" s="4"/>
      <c r="BHT232" s="4"/>
      <c r="BHU232" s="3"/>
      <c r="BHV232" s="6"/>
      <c r="BHW232" s="14"/>
      <c r="BHX232" s="101"/>
      <c r="BHY232" s="14"/>
      <c r="BHZ232" s="4"/>
      <c r="BIA232" s="4"/>
      <c r="BIB232" s="4"/>
      <c r="BIC232" s="4"/>
      <c r="BID232" s="4"/>
      <c r="BIE232" s="4"/>
      <c r="BIF232" s="3"/>
      <c r="BIG232" s="11"/>
      <c r="BIH232" s="4"/>
      <c r="BII232" s="4"/>
      <c r="BIJ232" s="15"/>
      <c r="BIK232" s="15"/>
      <c r="BIL232" s="3"/>
      <c r="BIM232" s="3"/>
      <c r="BIN232" s="4"/>
      <c r="BIO232" s="4"/>
      <c r="BIP232" s="3"/>
      <c r="BIQ232" s="6"/>
      <c r="BIR232" s="14"/>
      <c r="BIS232" s="101"/>
      <c r="BIT232" s="14"/>
      <c r="BIU232" s="4"/>
      <c r="BIV232" s="4"/>
      <c r="BIW232" s="4"/>
      <c r="BIX232" s="4"/>
      <c r="BIY232" s="4"/>
      <c r="BIZ232" s="4"/>
      <c r="BJA232" s="3"/>
      <c r="BJB232" s="11"/>
      <c r="BJC232" s="4"/>
      <c r="BJD232" s="4"/>
      <c r="BJE232" s="15"/>
      <c r="BJF232" s="15"/>
      <c r="BJG232" s="3"/>
      <c r="BJH232" s="3"/>
      <c r="BJI232" s="4"/>
      <c r="BJJ232" s="4"/>
      <c r="BJK232" s="3"/>
      <c r="BJL232" s="6"/>
      <c r="BJM232" s="14"/>
      <c r="BJN232" s="101"/>
      <c r="BJO232" s="14"/>
      <c r="BJP232" s="4"/>
      <c r="BJQ232" s="4"/>
      <c r="BJR232" s="4"/>
      <c r="BJS232" s="4"/>
      <c r="BJT232" s="4"/>
      <c r="BJU232" s="4"/>
      <c r="BJV232" s="3"/>
      <c r="BJW232" s="11"/>
      <c r="BJX232" s="4"/>
      <c r="BJY232" s="4"/>
      <c r="BJZ232" s="15"/>
      <c r="BKA232" s="15"/>
      <c r="BKB232" s="3"/>
      <c r="BKC232" s="3"/>
      <c r="BKD232" s="4"/>
      <c r="BKE232" s="4"/>
      <c r="BKF232" s="3"/>
      <c r="BKG232" s="6"/>
      <c r="BKH232" s="14"/>
      <c r="BKI232" s="101"/>
      <c r="BKJ232" s="14"/>
      <c r="BKK232" s="4"/>
      <c r="BKL232" s="4"/>
      <c r="BKM232" s="4"/>
      <c r="BKN232" s="4"/>
      <c r="BKO232" s="4"/>
      <c r="BKP232" s="4"/>
      <c r="BKQ232" s="3"/>
      <c r="BKR232" s="11"/>
      <c r="BKS232" s="4"/>
      <c r="BKT232" s="4"/>
      <c r="BKU232" s="15"/>
      <c r="BKV232" s="15"/>
      <c r="BKW232" s="3"/>
      <c r="BKX232" s="3"/>
      <c r="BKY232" s="4"/>
      <c r="BKZ232" s="4"/>
      <c r="BLA232" s="3"/>
      <c r="BLB232" s="6"/>
      <c r="BLC232" s="14"/>
      <c r="BLD232" s="101"/>
      <c r="BLE232" s="14"/>
      <c r="BLF232" s="4"/>
      <c r="BLG232" s="4"/>
      <c r="BLH232" s="4"/>
      <c r="BLI232" s="4"/>
      <c r="BLJ232" s="4"/>
      <c r="BLK232" s="4"/>
      <c r="BLL232" s="3"/>
      <c r="BLM232" s="11"/>
      <c r="BLN232" s="4"/>
      <c r="BLO232" s="4"/>
      <c r="BLP232" s="15"/>
      <c r="BLQ232" s="15"/>
      <c r="BLR232" s="3"/>
      <c r="BLS232" s="3"/>
      <c r="BLT232" s="4"/>
      <c r="BLU232" s="4"/>
      <c r="BLV232" s="3"/>
      <c r="BLW232" s="6"/>
      <c r="BLX232" s="14"/>
      <c r="BLY232" s="101"/>
      <c r="BLZ232" s="14"/>
      <c r="BMA232" s="4"/>
      <c r="BMB232" s="4"/>
      <c r="BMC232" s="4"/>
      <c r="BMD232" s="4"/>
      <c r="BME232" s="4"/>
      <c r="BMF232" s="4"/>
      <c r="BMG232" s="3"/>
      <c r="BMH232" s="11"/>
      <c r="BMI232" s="4"/>
      <c r="BMJ232" s="4"/>
      <c r="BMK232" s="15"/>
      <c r="BML232" s="15"/>
      <c r="BMM232" s="3"/>
      <c r="BMN232" s="3"/>
      <c r="BMO232" s="4"/>
      <c r="BMP232" s="4"/>
      <c r="BMQ232" s="3"/>
      <c r="BMR232" s="6"/>
      <c r="BMS232" s="14"/>
      <c r="BMT232" s="101"/>
      <c r="BMU232" s="14"/>
      <c r="BMV232" s="4"/>
      <c r="BMW232" s="4"/>
      <c r="BMX232" s="4"/>
      <c r="BMY232" s="4"/>
      <c r="BMZ232" s="4"/>
      <c r="BNA232" s="4"/>
      <c r="BNB232" s="3"/>
      <c r="BNC232" s="11"/>
      <c r="BND232" s="4"/>
      <c r="BNE232" s="4"/>
      <c r="BNF232" s="15"/>
      <c r="BNG232" s="15"/>
      <c r="BNH232" s="3"/>
      <c r="BNI232" s="3"/>
      <c r="BNJ232" s="4"/>
      <c r="BNK232" s="4"/>
      <c r="BNL232" s="3"/>
      <c r="BNM232" s="6"/>
      <c r="BNN232" s="14"/>
      <c r="BNO232" s="101"/>
      <c r="BNP232" s="14"/>
      <c r="BNQ232" s="4"/>
      <c r="BNR232" s="4"/>
      <c r="BNS232" s="4"/>
      <c r="BNT232" s="4"/>
      <c r="BNU232" s="4"/>
      <c r="BNV232" s="4"/>
      <c r="BNW232" s="3"/>
      <c r="BNX232" s="11"/>
      <c r="BNY232" s="4"/>
      <c r="BNZ232" s="4"/>
      <c r="BOA232" s="15"/>
      <c r="BOB232" s="15"/>
      <c r="BOC232" s="3"/>
      <c r="BOD232" s="3"/>
      <c r="BOE232" s="4"/>
      <c r="BOF232" s="4"/>
      <c r="BOG232" s="3"/>
      <c r="BOH232" s="6"/>
      <c r="BOI232" s="14"/>
      <c r="BOJ232" s="101"/>
      <c r="BOK232" s="14"/>
      <c r="BOL232" s="4"/>
      <c r="BOM232" s="4"/>
      <c r="BON232" s="4"/>
      <c r="BOO232" s="4"/>
      <c r="BOP232" s="4"/>
      <c r="BOQ232" s="4"/>
      <c r="BOR232" s="3"/>
      <c r="BOS232" s="11"/>
      <c r="BOT232" s="4"/>
      <c r="BOU232" s="4"/>
      <c r="BOV232" s="15"/>
      <c r="BOW232" s="15"/>
      <c r="BOX232" s="3"/>
      <c r="BOY232" s="3"/>
      <c r="BOZ232" s="4"/>
      <c r="BPA232" s="4"/>
      <c r="BPB232" s="3"/>
      <c r="BPC232" s="6"/>
      <c r="BPD232" s="14"/>
      <c r="BPE232" s="101"/>
      <c r="BPF232" s="14"/>
      <c r="BPG232" s="4"/>
      <c r="BPH232" s="4"/>
      <c r="BPI232" s="4"/>
      <c r="BPJ232" s="4"/>
      <c r="BPK232" s="4"/>
      <c r="BPL232" s="4"/>
      <c r="BPM232" s="3"/>
      <c r="BPN232" s="11"/>
      <c r="BPO232" s="4"/>
      <c r="BPP232" s="4"/>
      <c r="BPQ232" s="15"/>
      <c r="BPR232" s="15"/>
      <c r="BPS232" s="3"/>
      <c r="BPT232" s="3"/>
      <c r="BPU232" s="4"/>
      <c r="BPV232" s="4"/>
      <c r="BPW232" s="3"/>
      <c r="BPX232" s="6"/>
      <c r="BPY232" s="14"/>
      <c r="BPZ232" s="101"/>
      <c r="BQA232" s="14"/>
      <c r="BQB232" s="4"/>
      <c r="BQC232" s="4"/>
      <c r="BQD232" s="4"/>
      <c r="BQE232" s="4"/>
      <c r="BQF232" s="4"/>
      <c r="BQG232" s="4"/>
      <c r="BQH232" s="3"/>
      <c r="BQI232" s="11"/>
      <c r="BQJ232" s="4"/>
      <c r="BQK232" s="4"/>
      <c r="BQL232" s="15"/>
      <c r="BQM232" s="15"/>
      <c r="BQN232" s="3"/>
      <c r="BQO232" s="3"/>
      <c r="BQP232" s="4"/>
      <c r="BQQ232" s="4"/>
      <c r="BQR232" s="3"/>
      <c r="BQS232" s="6"/>
      <c r="BQT232" s="14"/>
      <c r="BQU232" s="101"/>
      <c r="BQV232" s="14"/>
      <c r="BQW232" s="4"/>
      <c r="BQX232" s="4"/>
      <c r="BQY232" s="4"/>
      <c r="BQZ232" s="4"/>
      <c r="BRA232" s="4"/>
      <c r="BRB232" s="4"/>
      <c r="BRC232" s="3"/>
      <c r="BRD232" s="11"/>
      <c r="BRE232" s="4"/>
      <c r="BRF232" s="4"/>
      <c r="BRG232" s="15"/>
      <c r="BRH232" s="15"/>
      <c r="BRI232" s="3"/>
      <c r="BRJ232" s="3"/>
      <c r="BRK232" s="4"/>
      <c r="BRL232" s="4"/>
      <c r="BRM232" s="3"/>
      <c r="BRN232" s="6"/>
      <c r="BRO232" s="14"/>
      <c r="BRP232" s="101"/>
      <c r="BRQ232" s="14"/>
      <c r="BRR232" s="4"/>
      <c r="BRS232" s="4"/>
      <c r="BRT232" s="4"/>
      <c r="BRU232" s="4"/>
      <c r="BRV232" s="4"/>
      <c r="BRW232" s="4"/>
      <c r="BRX232" s="3"/>
      <c r="BRY232" s="11"/>
      <c r="BRZ232" s="4"/>
      <c r="BSA232" s="4"/>
      <c r="BSB232" s="15"/>
      <c r="BSC232" s="15"/>
      <c r="BSD232" s="3"/>
      <c r="BSE232" s="3"/>
      <c r="BSF232" s="4"/>
      <c r="BSG232" s="4"/>
      <c r="BSH232" s="3"/>
      <c r="BSI232" s="6"/>
      <c r="BSJ232" s="14"/>
      <c r="BSK232" s="101"/>
      <c r="BSL232" s="14"/>
      <c r="BSM232" s="4"/>
      <c r="BSN232" s="4"/>
      <c r="BSO232" s="4"/>
      <c r="BSP232" s="4"/>
      <c r="BSQ232" s="4"/>
      <c r="BSR232" s="4"/>
      <c r="BSS232" s="3"/>
      <c r="BST232" s="11"/>
      <c r="BSU232" s="4"/>
      <c r="BSV232" s="4"/>
      <c r="BSW232" s="15"/>
      <c r="BSX232" s="15"/>
      <c r="BSY232" s="3"/>
      <c r="BSZ232" s="3"/>
      <c r="BTA232" s="4"/>
      <c r="BTB232" s="4"/>
      <c r="BTC232" s="3"/>
      <c r="BTD232" s="6"/>
      <c r="BTE232" s="14"/>
      <c r="BTF232" s="101"/>
      <c r="BTG232" s="14"/>
      <c r="BTH232" s="4"/>
      <c r="BTI232" s="4"/>
      <c r="BTJ232" s="4"/>
      <c r="BTK232" s="4"/>
      <c r="BTL232" s="4"/>
      <c r="BTM232" s="4"/>
      <c r="BTN232" s="3"/>
      <c r="BTO232" s="11"/>
      <c r="BTP232" s="4"/>
      <c r="BTQ232" s="4"/>
      <c r="BTR232" s="15"/>
      <c r="BTS232" s="15"/>
      <c r="BTT232" s="3"/>
      <c r="BTU232" s="3"/>
      <c r="BTV232" s="4"/>
      <c r="BTW232" s="4"/>
      <c r="BTX232" s="3"/>
      <c r="BTY232" s="6"/>
      <c r="BTZ232" s="14"/>
      <c r="BUA232" s="101"/>
      <c r="BUB232" s="14"/>
      <c r="BUC232" s="4"/>
      <c r="BUD232" s="4"/>
      <c r="BUE232" s="4"/>
      <c r="BUF232" s="4"/>
      <c r="BUG232" s="4"/>
      <c r="BUH232" s="4"/>
      <c r="BUI232" s="3"/>
      <c r="BUJ232" s="11"/>
      <c r="BUK232" s="4"/>
      <c r="BUL232" s="4"/>
      <c r="BUM232" s="15"/>
      <c r="BUN232" s="15"/>
      <c r="BUO232" s="3"/>
      <c r="BUP232" s="3"/>
      <c r="BUQ232" s="4"/>
      <c r="BUR232" s="4"/>
      <c r="BUS232" s="3"/>
      <c r="BUT232" s="6"/>
      <c r="BUU232" s="14"/>
      <c r="BUV232" s="101"/>
      <c r="BUW232" s="14"/>
      <c r="BUX232" s="4"/>
      <c r="BUY232" s="4"/>
      <c r="BUZ232" s="4"/>
      <c r="BVA232" s="4"/>
      <c r="BVB232" s="4"/>
      <c r="BVC232" s="4"/>
      <c r="BVD232" s="3"/>
      <c r="BVE232" s="11"/>
      <c r="BVF232" s="4"/>
      <c r="BVG232" s="4"/>
      <c r="BVH232" s="15"/>
      <c r="BVI232" s="15"/>
      <c r="BVJ232" s="3"/>
      <c r="BVK232" s="3"/>
      <c r="BVL232" s="4"/>
      <c r="BVM232" s="4"/>
      <c r="BVN232" s="3"/>
      <c r="BVO232" s="6"/>
      <c r="BVP232" s="14"/>
      <c r="BVQ232" s="101"/>
      <c r="BVR232" s="14"/>
      <c r="BVS232" s="4"/>
      <c r="BVT232" s="4"/>
      <c r="BVU232" s="4"/>
      <c r="BVV232" s="4"/>
      <c r="BVW232" s="4"/>
      <c r="BVX232" s="4"/>
      <c r="BVY232" s="3"/>
      <c r="BVZ232" s="11"/>
      <c r="BWA232" s="4"/>
      <c r="BWB232" s="4"/>
      <c r="BWC232" s="15"/>
      <c r="BWD232" s="15"/>
      <c r="BWE232" s="3"/>
      <c r="BWF232" s="3"/>
      <c r="BWG232" s="4"/>
      <c r="BWH232" s="4"/>
      <c r="BWI232" s="3"/>
      <c r="BWJ232" s="6"/>
      <c r="BWK232" s="14"/>
      <c r="BWL232" s="101"/>
      <c r="BWM232" s="14"/>
      <c r="BWN232" s="4"/>
      <c r="BWO232" s="4"/>
      <c r="BWP232" s="4"/>
      <c r="BWQ232" s="4"/>
      <c r="BWR232" s="4"/>
      <c r="BWS232" s="4"/>
      <c r="BWT232" s="3"/>
      <c r="BWU232" s="11"/>
      <c r="BWV232" s="4"/>
      <c r="BWW232" s="4"/>
      <c r="BWX232" s="15"/>
      <c r="BWY232" s="15"/>
      <c r="BWZ232" s="3"/>
      <c r="BXA232" s="3"/>
      <c r="BXB232" s="4"/>
      <c r="BXC232" s="4"/>
      <c r="BXD232" s="3"/>
      <c r="BXE232" s="6"/>
      <c r="BXF232" s="14"/>
      <c r="BXG232" s="101"/>
      <c r="BXH232" s="14"/>
      <c r="BXI232" s="4"/>
      <c r="BXJ232" s="4"/>
      <c r="BXK232" s="4"/>
      <c r="BXL232" s="4"/>
      <c r="BXM232" s="4"/>
      <c r="BXN232" s="4"/>
      <c r="BXO232" s="3"/>
      <c r="BXP232" s="11"/>
      <c r="BXQ232" s="4"/>
      <c r="BXR232" s="4"/>
      <c r="BXS232" s="15"/>
      <c r="BXT232" s="15"/>
      <c r="BXU232" s="3"/>
      <c r="BXV232" s="3"/>
      <c r="BXW232" s="4"/>
      <c r="BXX232" s="4"/>
      <c r="BXY232" s="3"/>
      <c r="BXZ232" s="6"/>
      <c r="BYA232" s="14"/>
      <c r="BYB232" s="101"/>
      <c r="BYC232" s="14"/>
      <c r="BYD232" s="4"/>
      <c r="BYE232" s="4"/>
      <c r="BYF232" s="4"/>
      <c r="BYG232" s="4"/>
      <c r="BYH232" s="4"/>
      <c r="BYI232" s="4"/>
      <c r="BYJ232" s="3"/>
      <c r="BYK232" s="11"/>
      <c r="BYL232" s="4"/>
      <c r="BYM232" s="4"/>
      <c r="BYN232" s="15"/>
      <c r="BYO232" s="15"/>
      <c r="BYP232" s="3"/>
      <c r="BYQ232" s="3"/>
      <c r="BYR232" s="4"/>
      <c r="BYS232" s="4"/>
      <c r="BYT232" s="3"/>
      <c r="BYU232" s="6"/>
      <c r="BYV232" s="14"/>
      <c r="BYW232" s="101"/>
      <c r="BYX232" s="14"/>
      <c r="BYY232" s="4"/>
      <c r="BYZ232" s="4"/>
      <c r="BZA232" s="4"/>
      <c r="BZB232" s="4"/>
      <c r="BZC232" s="4"/>
      <c r="BZD232" s="4"/>
      <c r="BZE232" s="3"/>
      <c r="BZF232" s="11"/>
      <c r="BZG232" s="4"/>
      <c r="BZH232" s="4"/>
      <c r="BZI232" s="15"/>
      <c r="BZJ232" s="15"/>
      <c r="BZK232" s="3"/>
      <c r="BZL232" s="3"/>
      <c r="BZM232" s="4"/>
      <c r="BZN232" s="4"/>
      <c r="BZO232" s="3"/>
      <c r="BZP232" s="6"/>
      <c r="BZQ232" s="14"/>
      <c r="BZR232" s="101"/>
      <c r="BZS232" s="14"/>
      <c r="BZT232" s="4"/>
      <c r="BZU232" s="4"/>
      <c r="BZV232" s="4"/>
      <c r="BZW232" s="4"/>
      <c r="BZX232" s="4"/>
      <c r="BZY232" s="4"/>
      <c r="BZZ232" s="3"/>
      <c r="CAA232" s="11"/>
      <c r="CAB232" s="4"/>
      <c r="CAC232" s="4"/>
      <c r="CAD232" s="15"/>
      <c r="CAE232" s="15"/>
      <c r="CAF232" s="3"/>
      <c r="CAG232" s="3"/>
      <c r="CAH232" s="4"/>
      <c r="CAI232" s="4"/>
      <c r="CAJ232" s="3"/>
      <c r="CAK232" s="6"/>
      <c r="CAL232" s="14"/>
      <c r="CAM232" s="101"/>
      <c r="CAN232" s="14"/>
      <c r="CAO232" s="4"/>
      <c r="CAP232" s="4"/>
      <c r="CAQ232" s="4"/>
      <c r="CAR232" s="4"/>
      <c r="CAS232" s="4"/>
      <c r="CAT232" s="4"/>
      <c r="CAU232" s="3"/>
      <c r="CAV232" s="11"/>
      <c r="CAW232" s="4"/>
      <c r="CAX232" s="4"/>
      <c r="CAY232" s="15"/>
      <c r="CAZ232" s="15"/>
      <c r="CBA232" s="3"/>
      <c r="CBB232" s="3"/>
      <c r="CBC232" s="4"/>
      <c r="CBD232" s="4"/>
      <c r="CBE232" s="3"/>
      <c r="CBF232" s="6"/>
      <c r="CBG232" s="14"/>
      <c r="CBH232" s="101"/>
      <c r="CBI232" s="14"/>
      <c r="CBJ232" s="4"/>
      <c r="CBK232" s="4"/>
      <c r="CBL232" s="4"/>
      <c r="CBM232" s="4"/>
      <c r="CBN232" s="4"/>
      <c r="CBO232" s="4"/>
      <c r="CBP232" s="3"/>
      <c r="CBQ232" s="11"/>
      <c r="CBR232" s="4"/>
      <c r="CBS232" s="4"/>
      <c r="CBT232" s="15"/>
      <c r="CBU232" s="15"/>
      <c r="CBV232" s="3"/>
      <c r="CBW232" s="3"/>
      <c r="CBX232" s="4"/>
      <c r="CBY232" s="4"/>
      <c r="CBZ232" s="3"/>
      <c r="CCA232" s="6"/>
      <c r="CCB232" s="14"/>
      <c r="CCC232" s="101"/>
      <c r="CCD232" s="14"/>
      <c r="CCE232" s="4"/>
      <c r="CCF232" s="4"/>
      <c r="CCG232" s="4"/>
      <c r="CCH232" s="4"/>
      <c r="CCI232" s="4"/>
      <c r="CCJ232" s="4"/>
      <c r="CCK232" s="3"/>
      <c r="CCL232" s="11"/>
      <c r="CCM232" s="4"/>
      <c r="CCN232" s="4"/>
      <c r="CCO232" s="15"/>
      <c r="CCP232" s="15"/>
      <c r="CCQ232" s="3"/>
      <c r="CCR232" s="3"/>
      <c r="CCS232" s="4"/>
      <c r="CCT232" s="4"/>
      <c r="CCU232" s="3"/>
      <c r="CCV232" s="6"/>
      <c r="CCW232" s="14"/>
      <c r="CCX232" s="101"/>
      <c r="CCY232" s="14"/>
      <c r="CCZ232" s="4"/>
      <c r="CDA232" s="4"/>
      <c r="CDB232" s="4"/>
      <c r="CDC232" s="4"/>
      <c r="CDD232" s="4"/>
      <c r="CDE232" s="4"/>
      <c r="CDF232" s="3"/>
      <c r="CDG232" s="11"/>
      <c r="CDH232" s="4"/>
      <c r="CDI232" s="4"/>
      <c r="CDJ232" s="15"/>
      <c r="CDK232" s="15"/>
      <c r="CDL232" s="3"/>
      <c r="CDM232" s="3"/>
      <c r="CDN232" s="4"/>
      <c r="CDO232" s="4"/>
      <c r="CDP232" s="3"/>
      <c r="CDQ232" s="6"/>
      <c r="CDR232" s="14"/>
      <c r="CDS232" s="101"/>
      <c r="CDT232" s="14"/>
      <c r="CDU232" s="4"/>
      <c r="CDV232" s="4"/>
      <c r="CDW232" s="4"/>
      <c r="CDX232" s="4"/>
      <c r="CDY232" s="4"/>
      <c r="CDZ232" s="4"/>
      <c r="CEA232" s="3"/>
      <c r="CEB232" s="11"/>
      <c r="CEC232" s="4"/>
      <c r="CED232" s="4"/>
      <c r="CEE232" s="15"/>
      <c r="CEF232" s="15"/>
      <c r="CEG232" s="3"/>
      <c r="CEH232" s="3"/>
      <c r="CEI232" s="4"/>
      <c r="CEJ232" s="4"/>
      <c r="CEK232" s="3"/>
      <c r="CEL232" s="6"/>
      <c r="CEM232" s="14"/>
      <c r="CEN232" s="101"/>
      <c r="CEO232" s="14"/>
      <c r="CEP232" s="4"/>
      <c r="CEQ232" s="4"/>
      <c r="CER232" s="4"/>
      <c r="CES232" s="4"/>
      <c r="CET232" s="4"/>
      <c r="CEU232" s="4"/>
      <c r="CEV232" s="3"/>
      <c r="CEW232" s="11"/>
      <c r="CEX232" s="4"/>
      <c r="CEY232" s="4"/>
      <c r="CEZ232" s="15"/>
      <c r="CFA232" s="15"/>
      <c r="CFB232" s="3"/>
      <c r="CFC232" s="3"/>
      <c r="CFD232" s="4"/>
      <c r="CFE232" s="4"/>
      <c r="CFF232" s="3"/>
      <c r="CFG232" s="6"/>
      <c r="CFH232" s="14"/>
      <c r="CFI232" s="101"/>
      <c r="CFJ232" s="14"/>
      <c r="CFK232" s="4"/>
      <c r="CFL232" s="4"/>
      <c r="CFM232" s="4"/>
      <c r="CFN232" s="4"/>
      <c r="CFO232" s="4"/>
      <c r="CFP232" s="4"/>
      <c r="CFQ232" s="3"/>
      <c r="CFR232" s="11"/>
      <c r="CFS232" s="4"/>
      <c r="CFT232" s="4"/>
      <c r="CFU232" s="15"/>
      <c r="CFV232" s="15"/>
      <c r="CFW232" s="3"/>
      <c r="CFX232" s="3"/>
      <c r="CFY232" s="4"/>
      <c r="CFZ232" s="4"/>
      <c r="CGA232" s="3"/>
      <c r="CGB232" s="6"/>
      <c r="CGC232" s="14"/>
      <c r="CGD232" s="101"/>
      <c r="CGE232" s="14"/>
      <c r="CGF232" s="4"/>
      <c r="CGG232" s="4"/>
      <c r="CGH232" s="4"/>
      <c r="CGI232" s="4"/>
      <c r="CGJ232" s="4"/>
      <c r="CGK232" s="4"/>
      <c r="CGL232" s="3"/>
      <c r="CGM232" s="11"/>
      <c r="CGN232" s="4"/>
      <c r="CGO232" s="4"/>
      <c r="CGP232" s="15"/>
      <c r="CGQ232" s="15"/>
      <c r="CGR232" s="3"/>
      <c r="CGS232" s="3"/>
      <c r="CGT232" s="4"/>
      <c r="CGU232" s="4"/>
      <c r="CGV232" s="3"/>
      <c r="CGW232" s="6"/>
      <c r="CGX232" s="14"/>
      <c r="CGY232" s="101"/>
      <c r="CGZ232" s="14"/>
      <c r="CHA232" s="4"/>
      <c r="CHB232" s="4"/>
      <c r="CHC232" s="4"/>
      <c r="CHD232" s="4"/>
      <c r="CHE232" s="4"/>
      <c r="CHF232" s="4"/>
      <c r="CHG232" s="3"/>
      <c r="CHH232" s="11"/>
      <c r="CHI232" s="4"/>
      <c r="CHJ232" s="4"/>
      <c r="CHK232" s="15"/>
      <c r="CHL232" s="15"/>
      <c r="CHM232" s="3"/>
      <c r="CHN232" s="3"/>
      <c r="CHO232" s="4"/>
      <c r="CHP232" s="4"/>
      <c r="CHQ232" s="3"/>
      <c r="CHR232" s="6"/>
      <c r="CHS232" s="14"/>
      <c r="CHT232" s="101"/>
      <c r="CHU232" s="14"/>
      <c r="CHV232" s="4"/>
      <c r="CHW232" s="4"/>
      <c r="CHX232" s="4"/>
      <c r="CHY232" s="4"/>
      <c r="CHZ232" s="4"/>
      <c r="CIA232" s="4"/>
      <c r="CIB232" s="3"/>
      <c r="CIC232" s="11"/>
      <c r="CID232" s="4"/>
      <c r="CIE232" s="4"/>
      <c r="CIF232" s="15"/>
      <c r="CIG232" s="15"/>
      <c r="CIH232" s="3"/>
      <c r="CII232" s="3"/>
      <c r="CIJ232" s="4"/>
      <c r="CIK232" s="4"/>
      <c r="CIL232" s="3"/>
      <c r="CIM232" s="6"/>
      <c r="CIN232" s="14"/>
      <c r="CIO232" s="101"/>
      <c r="CIP232" s="14"/>
      <c r="CIQ232" s="4"/>
      <c r="CIR232" s="4"/>
      <c r="CIS232" s="4"/>
      <c r="CIT232" s="4"/>
      <c r="CIU232" s="4"/>
      <c r="CIV232" s="4"/>
      <c r="CIW232" s="3"/>
      <c r="CIX232" s="11"/>
      <c r="CIY232" s="4"/>
      <c r="CIZ232" s="4"/>
      <c r="CJA232" s="15"/>
      <c r="CJB232" s="15"/>
      <c r="CJC232" s="3"/>
      <c r="CJD232" s="3"/>
      <c r="CJE232" s="4"/>
      <c r="CJF232" s="4"/>
      <c r="CJG232" s="3"/>
      <c r="CJH232" s="6"/>
      <c r="CJI232" s="14"/>
      <c r="CJJ232" s="101"/>
      <c r="CJK232" s="14"/>
      <c r="CJL232" s="4"/>
      <c r="CJM232" s="4"/>
      <c r="CJN232" s="4"/>
      <c r="CJO232" s="4"/>
      <c r="CJP232" s="4"/>
      <c r="CJQ232" s="4"/>
      <c r="CJR232" s="3"/>
      <c r="CJS232" s="11"/>
      <c r="CJT232" s="4"/>
      <c r="CJU232" s="4"/>
      <c r="CJV232" s="15"/>
      <c r="CJW232" s="15"/>
      <c r="CJX232" s="3"/>
      <c r="CJY232" s="3"/>
      <c r="CJZ232" s="4"/>
      <c r="CKA232" s="4"/>
      <c r="CKB232" s="3"/>
      <c r="CKC232" s="6"/>
      <c r="CKD232" s="14"/>
      <c r="CKE232" s="101"/>
      <c r="CKF232" s="14"/>
      <c r="CKG232" s="4"/>
      <c r="CKH232" s="4"/>
      <c r="CKI232" s="4"/>
      <c r="CKJ232" s="4"/>
      <c r="CKK232" s="4"/>
      <c r="CKL232" s="4"/>
      <c r="CKM232" s="3"/>
      <c r="CKN232" s="11"/>
      <c r="CKO232" s="4"/>
      <c r="CKP232" s="4"/>
      <c r="CKQ232" s="15"/>
      <c r="CKR232" s="15"/>
      <c r="CKS232" s="3"/>
      <c r="CKT232" s="3"/>
      <c r="CKU232" s="4"/>
      <c r="CKV232" s="4"/>
      <c r="CKW232" s="3"/>
      <c r="CKX232" s="6"/>
      <c r="CKY232" s="14"/>
      <c r="CKZ232" s="101"/>
      <c r="CLA232" s="14"/>
      <c r="CLB232" s="4"/>
      <c r="CLC232" s="4"/>
      <c r="CLD232" s="4"/>
      <c r="CLE232" s="4"/>
      <c r="CLF232" s="4"/>
      <c r="CLG232" s="4"/>
      <c r="CLH232" s="3"/>
      <c r="CLI232" s="11"/>
      <c r="CLJ232" s="4"/>
      <c r="CLK232" s="4"/>
      <c r="CLL232" s="15"/>
      <c r="CLM232" s="15"/>
      <c r="CLN232" s="3"/>
      <c r="CLO232" s="3"/>
      <c r="CLP232" s="4"/>
      <c r="CLQ232" s="4"/>
      <c r="CLR232" s="3"/>
      <c r="CLS232" s="6"/>
      <c r="CLT232" s="14"/>
      <c r="CLU232" s="101"/>
      <c r="CLV232" s="14"/>
      <c r="CLW232" s="4"/>
      <c r="CLX232" s="4"/>
      <c r="CLY232" s="4"/>
      <c r="CLZ232" s="4"/>
      <c r="CMA232" s="4"/>
      <c r="CMB232" s="4"/>
      <c r="CMC232" s="3"/>
      <c r="CMD232" s="11"/>
      <c r="CME232" s="4"/>
      <c r="CMF232" s="4"/>
      <c r="CMG232" s="15"/>
      <c r="CMH232" s="15"/>
      <c r="CMI232" s="3"/>
      <c r="CMJ232" s="3"/>
      <c r="CMK232" s="4"/>
      <c r="CML232" s="4"/>
      <c r="CMM232" s="3"/>
      <c r="CMN232" s="6"/>
      <c r="CMO232" s="14"/>
      <c r="CMP232" s="101"/>
      <c r="CMQ232" s="14"/>
      <c r="CMR232" s="4"/>
      <c r="CMS232" s="4"/>
      <c r="CMT232" s="4"/>
      <c r="CMU232" s="4"/>
      <c r="CMV232" s="4"/>
      <c r="CMW232" s="4"/>
      <c r="CMX232" s="3"/>
      <c r="CMY232" s="11"/>
      <c r="CMZ232" s="4"/>
      <c r="CNA232" s="4"/>
      <c r="CNB232" s="15"/>
      <c r="CNC232" s="15"/>
      <c r="CND232" s="3"/>
      <c r="CNE232" s="3"/>
      <c r="CNF232" s="4"/>
      <c r="CNG232" s="4"/>
      <c r="CNH232" s="3"/>
      <c r="CNI232" s="6"/>
      <c r="CNJ232" s="14"/>
      <c r="CNK232" s="101"/>
      <c r="CNL232" s="14"/>
      <c r="CNM232" s="4"/>
      <c r="CNN232" s="4"/>
      <c r="CNO232" s="4"/>
      <c r="CNP232" s="4"/>
      <c r="CNQ232" s="4"/>
      <c r="CNR232" s="4"/>
      <c r="CNS232" s="3"/>
      <c r="CNT232" s="11"/>
      <c r="CNU232" s="4"/>
      <c r="CNV232" s="4"/>
      <c r="CNW232" s="15"/>
      <c r="CNX232" s="15"/>
      <c r="CNY232" s="3"/>
      <c r="CNZ232" s="3"/>
      <c r="COA232" s="4"/>
      <c r="COB232" s="4"/>
      <c r="COC232" s="3"/>
      <c r="COD232" s="6"/>
      <c r="COE232" s="14"/>
      <c r="COF232" s="101"/>
      <c r="COG232" s="14"/>
      <c r="COH232" s="4"/>
      <c r="COI232" s="4"/>
      <c r="COJ232" s="4"/>
      <c r="COK232" s="4"/>
      <c r="COL232" s="4"/>
      <c r="COM232" s="4"/>
      <c r="CON232" s="3"/>
      <c r="COO232" s="11"/>
      <c r="COP232" s="4"/>
      <c r="COQ232" s="4"/>
      <c r="COR232" s="15"/>
      <c r="COS232" s="15"/>
      <c r="COT232" s="3"/>
      <c r="COU232" s="3"/>
      <c r="COV232" s="4"/>
      <c r="COW232" s="4"/>
      <c r="COX232" s="3"/>
      <c r="COY232" s="6"/>
      <c r="COZ232" s="14"/>
      <c r="CPA232" s="101"/>
      <c r="CPB232" s="14"/>
      <c r="CPC232" s="4"/>
      <c r="CPD232" s="4"/>
      <c r="CPE232" s="4"/>
      <c r="CPF232" s="4"/>
      <c r="CPG232" s="4"/>
      <c r="CPH232" s="4"/>
      <c r="CPI232" s="3"/>
      <c r="CPJ232" s="11"/>
      <c r="CPK232" s="4"/>
      <c r="CPL232" s="4"/>
      <c r="CPM232" s="15"/>
      <c r="CPN232" s="15"/>
      <c r="CPO232" s="3"/>
      <c r="CPP232" s="3"/>
      <c r="CPQ232" s="4"/>
      <c r="CPR232" s="4"/>
      <c r="CPS232" s="3"/>
      <c r="CPT232" s="6"/>
      <c r="CPU232" s="14"/>
      <c r="CPV232" s="101"/>
      <c r="CPW232" s="14"/>
      <c r="CPX232" s="4"/>
      <c r="CPY232" s="4"/>
      <c r="CPZ232" s="4"/>
      <c r="CQA232" s="4"/>
      <c r="CQB232" s="4"/>
      <c r="CQC232" s="4"/>
      <c r="CQD232" s="3"/>
      <c r="CQE232" s="11"/>
      <c r="CQF232" s="4"/>
      <c r="CQG232" s="4"/>
      <c r="CQH232" s="15"/>
      <c r="CQI232" s="15"/>
      <c r="CQJ232" s="3"/>
      <c r="CQK232" s="3"/>
      <c r="CQL232" s="4"/>
      <c r="CQM232" s="4"/>
      <c r="CQN232" s="3"/>
      <c r="CQO232" s="6"/>
      <c r="CQP232" s="14"/>
      <c r="CQQ232" s="101"/>
      <c r="CQR232" s="14"/>
      <c r="CQS232" s="4"/>
      <c r="CQT232" s="4"/>
      <c r="CQU232" s="4"/>
      <c r="CQV232" s="4"/>
      <c r="CQW232" s="4"/>
      <c r="CQX232" s="4"/>
      <c r="CQY232" s="3"/>
      <c r="CQZ232" s="11"/>
      <c r="CRA232" s="4"/>
      <c r="CRB232" s="4"/>
      <c r="CRC232" s="15"/>
      <c r="CRD232" s="15"/>
      <c r="CRE232" s="3"/>
      <c r="CRF232" s="3"/>
      <c r="CRG232" s="4"/>
      <c r="CRH232" s="4"/>
      <c r="CRI232" s="3"/>
      <c r="CRJ232" s="6"/>
      <c r="CRK232" s="14"/>
      <c r="CRL232" s="101"/>
      <c r="CRM232" s="14"/>
      <c r="CRN232" s="4"/>
      <c r="CRO232" s="4"/>
      <c r="CRP232" s="4"/>
      <c r="CRQ232" s="4"/>
      <c r="CRR232" s="4"/>
      <c r="CRS232" s="4"/>
      <c r="CRT232" s="3"/>
      <c r="CRU232" s="11"/>
      <c r="CRV232" s="4"/>
      <c r="CRW232" s="4"/>
      <c r="CRX232" s="15"/>
      <c r="CRY232" s="15"/>
      <c r="CRZ232" s="3"/>
      <c r="CSA232" s="3"/>
      <c r="CSB232" s="4"/>
      <c r="CSC232" s="4"/>
      <c r="CSD232" s="3"/>
      <c r="CSE232" s="6"/>
      <c r="CSF232" s="14"/>
      <c r="CSG232" s="101"/>
      <c r="CSH232" s="14"/>
      <c r="CSI232" s="4"/>
      <c r="CSJ232" s="4"/>
      <c r="CSK232" s="4"/>
      <c r="CSL232" s="4"/>
      <c r="CSM232" s="4"/>
      <c r="CSN232" s="4"/>
      <c r="CSO232" s="3"/>
      <c r="CSP232" s="11"/>
      <c r="CSQ232" s="4"/>
      <c r="CSR232" s="4"/>
      <c r="CSS232" s="15"/>
      <c r="CST232" s="15"/>
      <c r="CSU232" s="3"/>
      <c r="CSV232" s="3"/>
      <c r="CSW232" s="4"/>
      <c r="CSX232" s="4"/>
      <c r="CSY232" s="3"/>
      <c r="CSZ232" s="6"/>
      <c r="CTA232" s="14"/>
      <c r="CTB232" s="101"/>
      <c r="CTC232" s="14"/>
      <c r="CTD232" s="4"/>
      <c r="CTE232" s="4"/>
      <c r="CTF232" s="4"/>
      <c r="CTG232" s="4"/>
      <c r="CTH232" s="4"/>
      <c r="CTI232" s="4"/>
      <c r="CTJ232" s="3"/>
      <c r="CTK232" s="11"/>
      <c r="CTL232" s="4"/>
      <c r="CTM232" s="4"/>
      <c r="CTN232" s="15"/>
      <c r="CTO232" s="15"/>
      <c r="CTP232" s="3"/>
      <c r="CTQ232" s="3"/>
      <c r="CTR232" s="4"/>
      <c r="CTS232" s="4"/>
      <c r="CTT232" s="3"/>
      <c r="CTU232" s="6"/>
      <c r="CTV232" s="14"/>
      <c r="CTW232" s="101"/>
      <c r="CTX232" s="14"/>
      <c r="CTY232" s="4"/>
      <c r="CTZ232" s="4"/>
      <c r="CUA232" s="4"/>
      <c r="CUB232" s="4"/>
      <c r="CUC232" s="4"/>
      <c r="CUD232" s="4"/>
      <c r="CUE232" s="3"/>
      <c r="CUF232" s="11"/>
      <c r="CUG232" s="4"/>
      <c r="CUH232" s="4"/>
      <c r="CUI232" s="15"/>
      <c r="CUJ232" s="15"/>
      <c r="CUK232" s="3"/>
      <c r="CUL232" s="3"/>
      <c r="CUM232" s="4"/>
      <c r="CUN232" s="4"/>
      <c r="CUO232" s="3"/>
      <c r="CUP232" s="6"/>
      <c r="CUQ232" s="14"/>
      <c r="CUR232" s="101"/>
      <c r="CUS232" s="14"/>
      <c r="CUT232" s="4"/>
      <c r="CUU232" s="4"/>
      <c r="CUV232" s="4"/>
      <c r="CUW232" s="4"/>
      <c r="CUX232" s="4"/>
      <c r="CUY232" s="4"/>
      <c r="CUZ232" s="3"/>
      <c r="CVA232" s="11"/>
      <c r="CVB232" s="4"/>
      <c r="CVC232" s="4"/>
      <c r="CVD232" s="15"/>
      <c r="CVE232" s="15"/>
      <c r="CVF232" s="3"/>
      <c r="CVG232" s="3"/>
      <c r="CVH232" s="4"/>
      <c r="CVI232" s="4"/>
      <c r="CVJ232" s="3"/>
      <c r="CVK232" s="6"/>
      <c r="CVL232" s="14"/>
      <c r="CVM232" s="101"/>
      <c r="CVN232" s="14"/>
      <c r="CVO232" s="4"/>
      <c r="CVP232" s="4"/>
      <c r="CVQ232" s="4"/>
      <c r="CVR232" s="4"/>
      <c r="CVS232" s="4"/>
      <c r="CVT232" s="4"/>
      <c r="CVU232" s="3"/>
      <c r="CVV232" s="11"/>
      <c r="CVW232" s="4"/>
      <c r="CVX232" s="4"/>
      <c r="CVY232" s="15"/>
      <c r="CVZ232" s="15"/>
      <c r="CWA232" s="3"/>
      <c r="CWB232" s="3"/>
      <c r="CWC232" s="4"/>
      <c r="CWD232" s="4"/>
      <c r="CWE232" s="3"/>
      <c r="CWF232" s="6"/>
      <c r="CWG232" s="14"/>
      <c r="CWH232" s="101"/>
      <c r="CWI232" s="14"/>
      <c r="CWJ232" s="4"/>
      <c r="CWK232" s="4"/>
      <c r="CWL232" s="4"/>
      <c r="CWM232" s="4"/>
      <c r="CWN232" s="4"/>
      <c r="CWO232" s="4"/>
      <c r="CWP232" s="3"/>
      <c r="CWQ232" s="11"/>
      <c r="CWR232" s="4"/>
      <c r="CWS232" s="4"/>
      <c r="CWT232" s="15"/>
      <c r="CWU232" s="15"/>
      <c r="CWV232" s="3"/>
      <c r="CWW232" s="3"/>
      <c r="CWX232" s="4"/>
      <c r="CWY232" s="4"/>
      <c r="CWZ232" s="3"/>
      <c r="CXA232" s="6"/>
      <c r="CXB232" s="14"/>
      <c r="CXC232" s="101"/>
      <c r="CXD232" s="14"/>
      <c r="CXE232" s="4"/>
      <c r="CXF232" s="4"/>
      <c r="CXG232" s="4"/>
      <c r="CXH232" s="4"/>
      <c r="CXI232" s="4"/>
      <c r="CXJ232" s="4"/>
      <c r="CXK232" s="3"/>
      <c r="CXL232" s="11"/>
      <c r="CXM232" s="4"/>
      <c r="CXN232" s="4"/>
      <c r="CXO232" s="15"/>
      <c r="CXP232" s="15"/>
      <c r="CXQ232" s="3"/>
      <c r="CXR232" s="3"/>
      <c r="CXS232" s="4"/>
      <c r="CXT232" s="4"/>
      <c r="CXU232" s="3"/>
      <c r="CXV232" s="6"/>
      <c r="CXW232" s="14"/>
      <c r="CXX232" s="101"/>
      <c r="CXY232" s="14"/>
      <c r="CXZ232" s="4"/>
      <c r="CYA232" s="4"/>
      <c r="CYB232" s="4"/>
      <c r="CYC232" s="4"/>
      <c r="CYD232" s="4"/>
      <c r="CYE232" s="4"/>
      <c r="CYF232" s="3"/>
      <c r="CYG232" s="11"/>
      <c r="CYH232" s="4"/>
      <c r="CYI232" s="4"/>
      <c r="CYJ232" s="15"/>
      <c r="CYK232" s="15"/>
      <c r="CYL232" s="3"/>
      <c r="CYM232" s="3"/>
      <c r="CYN232" s="4"/>
      <c r="CYO232" s="4"/>
      <c r="CYP232" s="3"/>
      <c r="CYQ232" s="6"/>
      <c r="CYR232" s="14"/>
      <c r="CYS232" s="101"/>
      <c r="CYT232" s="14"/>
      <c r="CYU232" s="4"/>
      <c r="CYV232" s="4"/>
      <c r="CYW232" s="4"/>
      <c r="CYX232" s="4"/>
      <c r="CYY232" s="4"/>
      <c r="CYZ232" s="4"/>
      <c r="CZA232" s="3"/>
      <c r="CZB232" s="11"/>
      <c r="CZC232" s="4"/>
      <c r="CZD232" s="4"/>
      <c r="CZE232" s="15"/>
      <c r="CZF232" s="15"/>
      <c r="CZG232" s="3"/>
      <c r="CZH232" s="3"/>
      <c r="CZI232" s="4"/>
      <c r="CZJ232" s="4"/>
      <c r="CZK232" s="3"/>
      <c r="CZL232" s="6"/>
      <c r="CZM232" s="14"/>
      <c r="CZN232" s="101"/>
      <c r="CZO232" s="14"/>
      <c r="CZP232" s="4"/>
      <c r="CZQ232" s="4"/>
      <c r="CZR232" s="4"/>
      <c r="CZS232" s="4"/>
      <c r="CZT232" s="4"/>
      <c r="CZU232" s="4"/>
      <c r="CZV232" s="3"/>
      <c r="CZW232" s="11"/>
      <c r="CZX232" s="4"/>
      <c r="CZY232" s="4"/>
      <c r="CZZ232" s="15"/>
      <c r="DAA232" s="15"/>
      <c r="DAB232" s="3"/>
      <c r="DAC232" s="3"/>
      <c r="DAD232" s="4"/>
      <c r="DAE232" s="4"/>
      <c r="DAF232" s="3"/>
      <c r="DAG232" s="6"/>
      <c r="DAH232" s="14"/>
      <c r="DAI232" s="101"/>
      <c r="DAJ232" s="14"/>
      <c r="DAK232" s="4"/>
      <c r="DAL232" s="4"/>
      <c r="DAM232" s="4"/>
      <c r="DAN232" s="4"/>
      <c r="DAO232" s="4"/>
      <c r="DAP232" s="4"/>
      <c r="DAQ232" s="3"/>
      <c r="DAR232" s="11"/>
      <c r="DAS232" s="4"/>
      <c r="DAT232" s="4"/>
      <c r="DAU232" s="15"/>
      <c r="DAV232" s="15"/>
      <c r="DAW232" s="3"/>
      <c r="DAX232" s="3"/>
      <c r="DAY232" s="4"/>
      <c r="DAZ232" s="4"/>
      <c r="DBA232" s="3"/>
      <c r="DBB232" s="6"/>
      <c r="DBC232" s="14"/>
      <c r="DBD232" s="101"/>
      <c r="DBE232" s="14"/>
      <c r="DBF232" s="4"/>
      <c r="DBG232" s="4"/>
      <c r="DBH232" s="4"/>
      <c r="DBI232" s="4"/>
      <c r="DBJ232" s="4"/>
      <c r="DBK232" s="4"/>
      <c r="DBL232" s="3"/>
      <c r="DBM232" s="11"/>
      <c r="DBN232" s="4"/>
      <c r="DBO232" s="4"/>
      <c r="DBP232" s="15"/>
      <c r="DBQ232" s="15"/>
      <c r="DBR232" s="3"/>
      <c r="DBS232" s="3"/>
      <c r="DBT232" s="4"/>
      <c r="DBU232" s="4"/>
      <c r="DBV232" s="3"/>
      <c r="DBW232" s="6"/>
      <c r="DBX232" s="14"/>
      <c r="DBY232" s="101"/>
      <c r="DBZ232" s="14"/>
      <c r="DCA232" s="4"/>
      <c r="DCB232" s="4"/>
      <c r="DCC232" s="4"/>
      <c r="DCD232" s="4"/>
      <c r="DCE232" s="4"/>
      <c r="DCF232" s="4"/>
      <c r="DCG232" s="3"/>
      <c r="DCH232" s="11"/>
      <c r="DCI232" s="4"/>
      <c r="DCJ232" s="4"/>
      <c r="DCK232" s="15"/>
      <c r="DCL232" s="15"/>
      <c r="DCM232" s="3"/>
      <c r="DCN232" s="3"/>
      <c r="DCO232" s="4"/>
      <c r="DCP232" s="4"/>
      <c r="DCQ232" s="3"/>
      <c r="DCR232" s="6"/>
      <c r="DCS232" s="14"/>
      <c r="DCT232" s="101"/>
      <c r="DCU232" s="14"/>
      <c r="DCV232" s="4"/>
      <c r="DCW232" s="4"/>
      <c r="DCX232" s="4"/>
      <c r="DCY232" s="4"/>
      <c r="DCZ232" s="4"/>
      <c r="DDA232" s="4"/>
      <c r="DDB232" s="3"/>
      <c r="DDC232" s="11"/>
      <c r="DDD232" s="4"/>
      <c r="DDE232" s="4"/>
      <c r="DDF232" s="15"/>
      <c r="DDG232" s="15"/>
      <c r="DDH232" s="3"/>
      <c r="DDI232" s="3"/>
      <c r="DDJ232" s="4"/>
      <c r="DDK232" s="4"/>
      <c r="DDL232" s="3"/>
      <c r="DDM232" s="6"/>
      <c r="DDN232" s="14"/>
      <c r="DDO232" s="101"/>
      <c r="DDP232" s="14"/>
      <c r="DDQ232" s="4"/>
      <c r="DDR232" s="4"/>
      <c r="DDS232" s="4"/>
      <c r="DDT232" s="4"/>
      <c r="DDU232" s="4"/>
      <c r="DDV232" s="4"/>
      <c r="DDW232" s="3"/>
      <c r="DDX232" s="11"/>
      <c r="DDY232" s="4"/>
      <c r="DDZ232" s="4"/>
      <c r="DEA232" s="15"/>
      <c r="DEB232" s="15"/>
      <c r="DEC232" s="3"/>
      <c r="DED232" s="3"/>
      <c r="DEE232" s="4"/>
      <c r="DEF232" s="4"/>
      <c r="DEG232" s="3"/>
      <c r="DEH232" s="6"/>
      <c r="DEI232" s="14"/>
      <c r="DEJ232" s="101"/>
      <c r="DEK232" s="14"/>
      <c r="DEL232" s="4"/>
      <c r="DEM232" s="4"/>
      <c r="DEN232" s="4"/>
      <c r="DEO232" s="4"/>
      <c r="DEP232" s="4"/>
      <c r="DEQ232" s="4"/>
      <c r="DER232" s="3"/>
      <c r="DES232" s="11"/>
      <c r="DET232" s="4"/>
      <c r="DEU232" s="4"/>
      <c r="DEV232" s="15"/>
      <c r="DEW232" s="15"/>
      <c r="DEX232" s="3"/>
      <c r="DEY232" s="3"/>
      <c r="DEZ232" s="4"/>
      <c r="DFA232" s="4"/>
      <c r="DFB232" s="3"/>
      <c r="DFC232" s="6"/>
      <c r="DFD232" s="14"/>
      <c r="DFE232" s="101"/>
      <c r="DFF232" s="14"/>
      <c r="DFG232" s="4"/>
      <c r="DFH232" s="4"/>
      <c r="DFI232" s="4"/>
      <c r="DFJ232" s="4"/>
      <c r="DFK232" s="4"/>
      <c r="DFL232" s="4"/>
      <c r="DFM232" s="3"/>
      <c r="DFN232" s="11"/>
      <c r="DFO232" s="4"/>
      <c r="DFP232" s="4"/>
      <c r="DFQ232" s="15"/>
      <c r="DFR232" s="15"/>
      <c r="DFS232" s="3"/>
      <c r="DFT232" s="3"/>
      <c r="DFU232" s="4"/>
      <c r="DFV232" s="4"/>
      <c r="DFW232" s="3"/>
      <c r="DFX232" s="6"/>
      <c r="DFY232" s="14"/>
      <c r="DFZ232" s="101"/>
      <c r="DGA232" s="14"/>
      <c r="DGB232" s="4"/>
      <c r="DGC232" s="4"/>
      <c r="DGD232" s="4"/>
      <c r="DGE232" s="4"/>
      <c r="DGF232" s="4"/>
      <c r="DGG232" s="4"/>
      <c r="DGH232" s="3"/>
      <c r="DGI232" s="11"/>
      <c r="DGJ232" s="4"/>
      <c r="DGK232" s="4"/>
      <c r="DGL232" s="15"/>
      <c r="DGM232" s="15"/>
      <c r="DGN232" s="3"/>
      <c r="DGO232" s="3"/>
      <c r="DGP232" s="4"/>
      <c r="DGQ232" s="4"/>
      <c r="DGR232" s="3"/>
      <c r="DGS232" s="6"/>
      <c r="DGT232" s="14"/>
      <c r="DGU232" s="101"/>
      <c r="DGV232" s="14"/>
      <c r="DGW232" s="4"/>
      <c r="DGX232" s="4"/>
      <c r="DGY232" s="4"/>
      <c r="DGZ232" s="4"/>
      <c r="DHA232" s="4"/>
      <c r="DHB232" s="4"/>
      <c r="DHC232" s="3"/>
      <c r="DHD232" s="11"/>
      <c r="DHE232" s="4"/>
      <c r="DHF232" s="4"/>
      <c r="DHG232" s="15"/>
      <c r="DHH232" s="15"/>
      <c r="DHI232" s="3"/>
      <c r="DHJ232" s="3"/>
      <c r="DHK232" s="4"/>
      <c r="DHL232" s="4"/>
      <c r="DHM232" s="3"/>
      <c r="DHN232" s="6"/>
      <c r="DHO232" s="14"/>
      <c r="DHP232" s="101"/>
      <c r="DHQ232" s="14"/>
      <c r="DHR232" s="4"/>
      <c r="DHS232" s="4"/>
      <c r="DHT232" s="4"/>
      <c r="DHU232" s="4"/>
      <c r="DHV232" s="4"/>
      <c r="DHW232" s="4"/>
      <c r="DHX232" s="3"/>
      <c r="DHY232" s="11"/>
      <c r="DHZ232" s="4"/>
      <c r="DIA232" s="4"/>
      <c r="DIB232" s="15"/>
      <c r="DIC232" s="15"/>
      <c r="DID232" s="3"/>
      <c r="DIE232" s="3"/>
      <c r="DIF232" s="4"/>
      <c r="DIG232" s="4"/>
      <c r="DIH232" s="3"/>
      <c r="DII232" s="6"/>
      <c r="DIJ232" s="14"/>
      <c r="DIK232" s="101"/>
      <c r="DIL232" s="14"/>
      <c r="DIM232" s="4"/>
      <c r="DIN232" s="4"/>
      <c r="DIO232" s="4"/>
      <c r="DIP232" s="4"/>
      <c r="DIQ232" s="4"/>
      <c r="DIR232" s="4"/>
      <c r="DIS232" s="3"/>
      <c r="DIT232" s="11"/>
      <c r="DIU232" s="4"/>
      <c r="DIV232" s="4"/>
      <c r="DIW232" s="15"/>
      <c r="DIX232" s="15"/>
      <c r="DIY232" s="3"/>
      <c r="DIZ232" s="3"/>
      <c r="DJA232" s="4"/>
      <c r="DJB232" s="4"/>
      <c r="DJC232" s="3"/>
      <c r="DJD232" s="6"/>
      <c r="DJE232" s="14"/>
      <c r="DJF232" s="101"/>
      <c r="DJG232" s="14"/>
      <c r="DJH232" s="4"/>
      <c r="DJI232" s="4"/>
      <c r="DJJ232" s="4"/>
      <c r="DJK232" s="4"/>
      <c r="DJL232" s="4"/>
      <c r="DJM232" s="4"/>
      <c r="DJN232" s="3"/>
      <c r="DJO232" s="11"/>
      <c r="DJP232" s="4"/>
      <c r="DJQ232" s="4"/>
      <c r="DJR232" s="15"/>
      <c r="DJS232" s="15"/>
      <c r="DJT232" s="3"/>
      <c r="DJU232" s="3"/>
      <c r="DJV232" s="4"/>
      <c r="DJW232" s="4"/>
      <c r="DJX232" s="3"/>
      <c r="DJY232" s="6"/>
      <c r="DJZ232" s="14"/>
      <c r="DKA232" s="101"/>
      <c r="DKB232" s="14"/>
      <c r="DKC232" s="4"/>
      <c r="DKD232" s="4"/>
      <c r="DKE232" s="4"/>
      <c r="DKF232" s="4"/>
      <c r="DKG232" s="4"/>
      <c r="DKH232" s="4"/>
      <c r="DKI232" s="3"/>
      <c r="DKJ232" s="11"/>
      <c r="DKK232" s="4"/>
      <c r="DKL232" s="4"/>
      <c r="DKM232" s="15"/>
      <c r="DKN232" s="15"/>
      <c r="DKO232" s="3"/>
      <c r="DKP232" s="3"/>
      <c r="DKQ232" s="4"/>
      <c r="DKR232" s="4"/>
      <c r="DKS232" s="3"/>
      <c r="DKT232" s="6"/>
      <c r="DKU232" s="14"/>
      <c r="DKV232" s="101"/>
      <c r="DKW232" s="14"/>
      <c r="DKX232" s="4"/>
      <c r="DKY232" s="4"/>
      <c r="DKZ232" s="4"/>
      <c r="DLA232" s="4"/>
      <c r="DLB232" s="4"/>
      <c r="DLC232" s="4"/>
      <c r="DLD232" s="3"/>
      <c r="DLE232" s="11"/>
      <c r="DLF232" s="4"/>
      <c r="DLG232" s="4"/>
      <c r="DLH232" s="15"/>
      <c r="DLI232" s="15"/>
      <c r="DLJ232" s="3"/>
      <c r="DLK232" s="3"/>
      <c r="DLL232" s="4"/>
      <c r="DLM232" s="4"/>
      <c r="DLN232" s="3"/>
      <c r="DLO232" s="6"/>
      <c r="DLP232" s="14"/>
      <c r="DLQ232" s="101"/>
      <c r="DLR232" s="14"/>
      <c r="DLS232" s="4"/>
      <c r="DLT232" s="4"/>
      <c r="DLU232" s="4"/>
      <c r="DLV232" s="4"/>
      <c r="DLW232" s="4"/>
      <c r="DLX232" s="4"/>
      <c r="DLY232" s="3"/>
      <c r="DLZ232" s="11"/>
      <c r="DMA232" s="4"/>
      <c r="DMB232" s="4"/>
      <c r="DMC232" s="15"/>
      <c r="DMD232" s="15"/>
      <c r="DME232" s="3"/>
      <c r="DMF232" s="3"/>
      <c r="DMG232" s="4"/>
      <c r="DMH232" s="4"/>
      <c r="DMI232" s="3"/>
      <c r="DMJ232" s="6"/>
      <c r="DMK232" s="14"/>
      <c r="DML232" s="101"/>
      <c r="DMM232" s="14"/>
      <c r="DMN232" s="4"/>
      <c r="DMO232" s="4"/>
      <c r="DMP232" s="4"/>
      <c r="DMQ232" s="4"/>
      <c r="DMR232" s="4"/>
      <c r="DMS232" s="4"/>
      <c r="DMT232" s="3"/>
      <c r="DMU232" s="11"/>
      <c r="DMV232" s="4"/>
      <c r="DMW232" s="4"/>
      <c r="DMX232" s="15"/>
      <c r="DMY232" s="15"/>
      <c r="DMZ232" s="3"/>
      <c r="DNA232" s="3"/>
      <c r="DNB232" s="4"/>
      <c r="DNC232" s="4"/>
      <c r="DND232" s="3"/>
      <c r="DNE232" s="6"/>
      <c r="DNF232" s="14"/>
      <c r="DNG232" s="101"/>
      <c r="DNH232" s="14"/>
      <c r="DNI232" s="4"/>
      <c r="DNJ232" s="4"/>
      <c r="DNK232" s="4"/>
      <c r="DNL232" s="4"/>
      <c r="DNM232" s="4"/>
      <c r="DNN232" s="4"/>
      <c r="DNO232" s="3"/>
      <c r="DNP232" s="11"/>
      <c r="DNQ232" s="4"/>
      <c r="DNR232" s="4"/>
      <c r="DNS232" s="15"/>
      <c r="DNT232" s="15"/>
      <c r="DNU232" s="3"/>
      <c r="DNV232" s="3"/>
      <c r="DNW232" s="4"/>
      <c r="DNX232" s="4"/>
      <c r="DNY232" s="3"/>
      <c r="DNZ232" s="6"/>
      <c r="DOA232" s="14"/>
      <c r="DOB232" s="101"/>
      <c r="DOC232" s="14"/>
      <c r="DOD232" s="4"/>
      <c r="DOE232" s="4"/>
      <c r="DOF232" s="4"/>
      <c r="DOG232" s="4"/>
      <c r="DOH232" s="4"/>
      <c r="DOI232" s="4"/>
      <c r="DOJ232" s="3"/>
      <c r="DOK232" s="11"/>
      <c r="DOL232" s="4"/>
      <c r="DOM232" s="4"/>
      <c r="DON232" s="15"/>
      <c r="DOO232" s="15"/>
      <c r="DOP232" s="3"/>
      <c r="DOQ232" s="3"/>
      <c r="DOR232" s="4"/>
      <c r="DOS232" s="4"/>
      <c r="DOT232" s="3"/>
      <c r="DOU232" s="6"/>
      <c r="DOV232" s="14"/>
      <c r="DOW232" s="101"/>
      <c r="DOX232" s="14"/>
      <c r="DOY232" s="4"/>
      <c r="DOZ232" s="4"/>
      <c r="DPA232" s="4"/>
      <c r="DPB232" s="4"/>
      <c r="DPC232" s="4"/>
      <c r="DPD232" s="4"/>
      <c r="DPE232" s="3"/>
      <c r="DPF232" s="11"/>
      <c r="DPG232" s="4"/>
      <c r="DPH232" s="4"/>
      <c r="DPI232" s="15"/>
      <c r="DPJ232" s="15"/>
      <c r="DPK232" s="3"/>
      <c r="DPL232" s="3"/>
      <c r="DPM232" s="4"/>
      <c r="DPN232" s="4"/>
      <c r="DPO232" s="3"/>
      <c r="DPP232" s="6"/>
      <c r="DPQ232" s="14"/>
      <c r="DPR232" s="101"/>
      <c r="DPS232" s="14"/>
      <c r="DPT232" s="4"/>
      <c r="DPU232" s="4"/>
      <c r="DPV232" s="4"/>
      <c r="DPW232" s="4"/>
      <c r="DPX232" s="4"/>
      <c r="DPY232" s="4"/>
      <c r="DPZ232" s="3"/>
      <c r="DQA232" s="11"/>
      <c r="DQB232" s="4"/>
      <c r="DQC232" s="4"/>
      <c r="DQD232" s="15"/>
      <c r="DQE232" s="15"/>
      <c r="DQF232" s="3"/>
      <c r="DQG232" s="3"/>
      <c r="DQH232" s="4"/>
      <c r="DQI232" s="4"/>
      <c r="DQJ232" s="3"/>
      <c r="DQK232" s="6"/>
      <c r="DQL232" s="14"/>
      <c r="DQM232" s="101"/>
      <c r="DQN232" s="14"/>
      <c r="DQO232" s="4"/>
      <c r="DQP232" s="4"/>
      <c r="DQQ232" s="4"/>
      <c r="DQR232" s="4"/>
      <c r="DQS232" s="4"/>
      <c r="DQT232" s="4"/>
      <c r="DQU232" s="3"/>
      <c r="DQV232" s="11"/>
      <c r="DQW232" s="4"/>
      <c r="DQX232" s="4"/>
      <c r="DQY232" s="15"/>
      <c r="DQZ232" s="15"/>
      <c r="DRA232" s="3"/>
      <c r="DRB232" s="3"/>
      <c r="DRC232" s="4"/>
      <c r="DRD232" s="4"/>
      <c r="DRE232" s="3"/>
      <c r="DRF232" s="6"/>
      <c r="DRG232" s="14"/>
      <c r="DRH232" s="101"/>
      <c r="DRI232" s="14"/>
      <c r="DRJ232" s="4"/>
      <c r="DRK232" s="4"/>
      <c r="DRL232" s="4"/>
      <c r="DRM232" s="4"/>
      <c r="DRN232" s="4"/>
      <c r="DRO232" s="4"/>
      <c r="DRP232" s="3"/>
      <c r="DRQ232" s="11"/>
      <c r="DRR232" s="4"/>
      <c r="DRS232" s="4"/>
      <c r="DRT232" s="15"/>
      <c r="DRU232" s="15"/>
      <c r="DRV232" s="3"/>
      <c r="DRW232" s="3"/>
      <c r="DRX232" s="4"/>
      <c r="DRY232" s="4"/>
      <c r="DRZ232" s="3"/>
      <c r="DSA232" s="6"/>
      <c r="DSB232" s="14"/>
      <c r="DSC232" s="101"/>
      <c r="DSD232" s="14"/>
      <c r="DSE232" s="4"/>
      <c r="DSF232" s="4"/>
      <c r="DSG232" s="4"/>
      <c r="DSH232" s="4"/>
      <c r="DSI232" s="4"/>
      <c r="DSJ232" s="4"/>
      <c r="DSK232" s="3"/>
      <c r="DSL232" s="11"/>
      <c r="DSM232" s="4"/>
      <c r="DSN232" s="4"/>
      <c r="DSO232" s="15"/>
      <c r="DSP232" s="15"/>
      <c r="DSQ232" s="3"/>
      <c r="DSR232" s="3"/>
      <c r="DSS232" s="4"/>
      <c r="DST232" s="4"/>
      <c r="DSU232" s="3"/>
      <c r="DSV232" s="6"/>
      <c r="DSW232" s="14"/>
      <c r="DSX232" s="101"/>
      <c r="DSY232" s="14"/>
      <c r="DSZ232" s="4"/>
      <c r="DTA232" s="4"/>
      <c r="DTB232" s="4"/>
      <c r="DTC232" s="4"/>
      <c r="DTD232" s="4"/>
      <c r="DTE232" s="4"/>
      <c r="DTF232" s="3"/>
      <c r="DTG232" s="11"/>
      <c r="DTH232" s="4"/>
      <c r="DTI232" s="4"/>
      <c r="DTJ232" s="15"/>
      <c r="DTK232" s="15"/>
      <c r="DTL232" s="3"/>
      <c r="DTM232" s="3"/>
      <c r="DTN232" s="4"/>
      <c r="DTO232" s="4"/>
      <c r="DTP232" s="3"/>
      <c r="DTQ232" s="6"/>
      <c r="DTR232" s="14"/>
      <c r="DTS232" s="101"/>
      <c r="DTT232" s="14"/>
      <c r="DTU232" s="4"/>
      <c r="DTV232" s="4"/>
      <c r="DTW232" s="4"/>
      <c r="DTX232" s="4"/>
      <c r="DTY232" s="4"/>
      <c r="DTZ232" s="4"/>
      <c r="DUA232" s="3"/>
      <c r="DUB232" s="11"/>
      <c r="DUC232" s="4"/>
      <c r="DUD232" s="4"/>
      <c r="DUE232" s="15"/>
      <c r="DUF232" s="15"/>
      <c r="DUG232" s="3"/>
      <c r="DUH232" s="3"/>
      <c r="DUI232" s="4"/>
      <c r="DUJ232" s="4"/>
      <c r="DUK232" s="3"/>
      <c r="DUL232" s="6"/>
      <c r="DUM232" s="14"/>
      <c r="DUN232" s="101"/>
      <c r="DUO232" s="14"/>
      <c r="DUP232" s="4"/>
      <c r="DUQ232" s="4"/>
      <c r="DUR232" s="4"/>
      <c r="DUS232" s="4"/>
      <c r="DUT232" s="4"/>
      <c r="DUU232" s="4"/>
      <c r="DUV232" s="3"/>
      <c r="DUW232" s="11"/>
      <c r="DUX232" s="4"/>
      <c r="DUY232" s="4"/>
      <c r="DUZ232" s="15"/>
      <c r="DVA232" s="15"/>
      <c r="DVB232" s="3"/>
      <c r="DVC232" s="3"/>
      <c r="DVD232" s="4"/>
      <c r="DVE232" s="4"/>
      <c r="DVF232" s="3"/>
      <c r="DVG232" s="6"/>
      <c r="DVH232" s="14"/>
      <c r="DVI232" s="101"/>
      <c r="DVJ232" s="14"/>
      <c r="DVK232" s="4"/>
      <c r="DVL232" s="4"/>
      <c r="DVM232" s="4"/>
      <c r="DVN232" s="4"/>
      <c r="DVO232" s="4"/>
      <c r="DVP232" s="4"/>
      <c r="DVQ232" s="3"/>
      <c r="DVR232" s="11"/>
      <c r="DVS232" s="4"/>
      <c r="DVT232" s="4"/>
      <c r="DVU232" s="15"/>
      <c r="DVV232" s="15"/>
      <c r="DVW232" s="3"/>
      <c r="DVX232" s="3"/>
      <c r="DVY232" s="4"/>
      <c r="DVZ232" s="4"/>
      <c r="DWA232" s="3"/>
      <c r="DWB232" s="6"/>
      <c r="DWC232" s="14"/>
      <c r="DWD232" s="101"/>
      <c r="DWE232" s="14"/>
      <c r="DWF232" s="4"/>
      <c r="DWG232" s="4"/>
      <c r="DWH232" s="4"/>
      <c r="DWI232" s="4"/>
      <c r="DWJ232" s="4"/>
      <c r="DWK232" s="4"/>
      <c r="DWL232" s="3"/>
      <c r="DWM232" s="11"/>
      <c r="DWN232" s="4"/>
      <c r="DWO232" s="4"/>
      <c r="DWP232" s="15"/>
      <c r="DWQ232" s="15"/>
      <c r="DWR232" s="3"/>
      <c r="DWS232" s="3"/>
      <c r="DWT232" s="4"/>
      <c r="DWU232" s="4"/>
      <c r="DWV232" s="3"/>
      <c r="DWW232" s="6"/>
      <c r="DWX232" s="14"/>
      <c r="DWY232" s="101"/>
      <c r="DWZ232" s="14"/>
      <c r="DXA232" s="4"/>
      <c r="DXB232" s="4"/>
      <c r="DXC232" s="4"/>
      <c r="DXD232" s="4"/>
      <c r="DXE232" s="4"/>
      <c r="DXF232" s="4"/>
      <c r="DXG232" s="3"/>
      <c r="DXH232" s="11"/>
      <c r="DXI232" s="4"/>
      <c r="DXJ232" s="4"/>
      <c r="DXK232" s="15"/>
      <c r="DXL232" s="15"/>
      <c r="DXM232" s="3"/>
      <c r="DXN232" s="3"/>
      <c r="DXO232" s="4"/>
      <c r="DXP232" s="4"/>
      <c r="DXQ232" s="3"/>
      <c r="DXR232" s="6"/>
      <c r="DXS232" s="14"/>
      <c r="DXT232" s="101"/>
      <c r="DXU232" s="14"/>
      <c r="DXV232" s="4"/>
      <c r="DXW232" s="4"/>
      <c r="DXX232" s="4"/>
      <c r="DXY232" s="4"/>
      <c r="DXZ232" s="4"/>
      <c r="DYA232" s="4"/>
      <c r="DYB232" s="3"/>
      <c r="DYC232" s="11"/>
      <c r="DYD232" s="4"/>
      <c r="DYE232" s="4"/>
      <c r="DYF232" s="15"/>
      <c r="DYG232" s="15"/>
      <c r="DYH232" s="3"/>
      <c r="DYI232" s="3"/>
      <c r="DYJ232" s="4"/>
      <c r="DYK232" s="4"/>
      <c r="DYL232" s="3"/>
      <c r="DYM232" s="6"/>
      <c r="DYN232" s="14"/>
      <c r="DYO232" s="101"/>
      <c r="DYP232" s="14"/>
      <c r="DYQ232" s="4"/>
      <c r="DYR232" s="4"/>
      <c r="DYS232" s="4"/>
      <c r="DYT232" s="4"/>
      <c r="DYU232" s="4"/>
      <c r="DYV232" s="4"/>
      <c r="DYW232" s="3"/>
      <c r="DYX232" s="11"/>
      <c r="DYY232" s="4"/>
      <c r="DYZ232" s="4"/>
      <c r="DZA232" s="15"/>
      <c r="DZB232" s="15"/>
      <c r="DZC232" s="3"/>
      <c r="DZD232" s="3"/>
      <c r="DZE232" s="4"/>
      <c r="DZF232" s="4"/>
      <c r="DZG232" s="3"/>
      <c r="DZH232" s="6"/>
      <c r="DZI232" s="14"/>
      <c r="DZJ232" s="101"/>
      <c r="DZK232" s="14"/>
      <c r="DZL232" s="4"/>
      <c r="DZM232" s="4"/>
      <c r="DZN232" s="4"/>
      <c r="DZO232" s="4"/>
      <c r="DZP232" s="4"/>
      <c r="DZQ232" s="4"/>
      <c r="DZR232" s="3"/>
      <c r="DZS232" s="11"/>
      <c r="DZT232" s="4"/>
      <c r="DZU232" s="4"/>
      <c r="DZV232" s="15"/>
      <c r="DZW232" s="15"/>
      <c r="DZX232" s="3"/>
      <c r="DZY232" s="3"/>
      <c r="DZZ232" s="4"/>
      <c r="EAA232" s="4"/>
      <c r="EAB232" s="3"/>
      <c r="EAC232" s="6"/>
      <c r="EAD232" s="14"/>
      <c r="EAE232" s="101"/>
      <c r="EAF232" s="14"/>
      <c r="EAG232" s="4"/>
      <c r="EAH232" s="4"/>
      <c r="EAI232" s="4"/>
      <c r="EAJ232" s="4"/>
      <c r="EAK232" s="4"/>
      <c r="EAL232" s="4"/>
      <c r="EAM232" s="3"/>
      <c r="EAN232" s="11"/>
      <c r="EAO232" s="4"/>
      <c r="EAP232" s="4"/>
      <c r="EAQ232" s="15"/>
      <c r="EAR232" s="15"/>
      <c r="EAS232" s="3"/>
      <c r="EAT232" s="3"/>
      <c r="EAU232" s="4"/>
      <c r="EAV232" s="4"/>
      <c r="EAW232" s="3"/>
      <c r="EAX232" s="6"/>
      <c r="EAY232" s="14"/>
      <c r="EAZ232" s="101"/>
      <c r="EBA232" s="14"/>
      <c r="EBB232" s="4"/>
      <c r="EBC232" s="4"/>
      <c r="EBD232" s="4"/>
      <c r="EBE232" s="4"/>
      <c r="EBF232" s="4"/>
      <c r="EBG232" s="4"/>
      <c r="EBH232" s="3"/>
      <c r="EBI232" s="11"/>
      <c r="EBJ232" s="4"/>
      <c r="EBK232" s="4"/>
      <c r="EBL232" s="15"/>
      <c r="EBM232" s="15"/>
      <c r="EBN232" s="3"/>
      <c r="EBO232" s="3"/>
      <c r="EBP232" s="4"/>
      <c r="EBQ232" s="4"/>
      <c r="EBR232" s="3"/>
      <c r="EBS232" s="6"/>
      <c r="EBT232" s="14"/>
      <c r="EBU232" s="101"/>
      <c r="EBV232" s="14"/>
      <c r="EBW232" s="4"/>
      <c r="EBX232" s="4"/>
      <c r="EBY232" s="4"/>
      <c r="EBZ232" s="4"/>
      <c r="ECA232" s="4"/>
      <c r="ECB232" s="4"/>
      <c r="ECC232" s="3"/>
      <c r="ECD232" s="11"/>
      <c r="ECE232" s="4"/>
      <c r="ECF232" s="4"/>
      <c r="ECG232" s="15"/>
      <c r="ECH232" s="15"/>
      <c r="ECI232" s="3"/>
      <c r="ECJ232" s="3"/>
      <c r="ECK232" s="4"/>
      <c r="ECL232" s="4"/>
      <c r="ECM232" s="3"/>
      <c r="ECN232" s="6"/>
      <c r="ECO232" s="14"/>
      <c r="ECP232" s="101"/>
      <c r="ECQ232" s="14"/>
      <c r="ECR232" s="4"/>
      <c r="ECS232" s="4"/>
      <c r="ECT232" s="4"/>
      <c r="ECU232" s="4"/>
      <c r="ECV232" s="4"/>
      <c r="ECW232" s="4"/>
      <c r="ECX232" s="3"/>
      <c r="ECY232" s="11"/>
      <c r="ECZ232" s="4"/>
      <c r="EDA232" s="4"/>
      <c r="EDB232" s="15"/>
      <c r="EDC232" s="15"/>
      <c r="EDD232" s="3"/>
      <c r="EDE232" s="3"/>
      <c r="EDF232" s="4"/>
      <c r="EDG232" s="4"/>
      <c r="EDH232" s="3"/>
      <c r="EDI232" s="6"/>
      <c r="EDJ232" s="14"/>
      <c r="EDK232" s="101"/>
      <c r="EDL232" s="14"/>
      <c r="EDM232" s="4"/>
      <c r="EDN232" s="4"/>
      <c r="EDO232" s="4"/>
      <c r="EDP232" s="4"/>
      <c r="EDQ232" s="4"/>
      <c r="EDR232" s="4"/>
      <c r="EDS232" s="3"/>
      <c r="EDT232" s="11"/>
      <c r="EDU232" s="4"/>
      <c r="EDV232" s="4"/>
      <c r="EDW232" s="15"/>
      <c r="EDX232" s="15"/>
      <c r="EDY232" s="3"/>
      <c r="EDZ232" s="3"/>
      <c r="EEA232" s="4"/>
      <c r="EEB232" s="4"/>
      <c r="EEC232" s="3"/>
      <c r="EED232" s="6"/>
      <c r="EEE232" s="14"/>
      <c r="EEF232" s="101"/>
      <c r="EEG232" s="14"/>
      <c r="EEH232" s="4"/>
      <c r="EEI232" s="4"/>
      <c r="EEJ232" s="4"/>
      <c r="EEK232" s="4"/>
      <c r="EEL232" s="4"/>
      <c r="EEM232" s="4"/>
      <c r="EEN232" s="3"/>
      <c r="EEO232" s="11"/>
      <c r="EEP232" s="4"/>
      <c r="EEQ232" s="4"/>
      <c r="EER232" s="15"/>
      <c r="EES232" s="15"/>
      <c r="EET232" s="3"/>
      <c r="EEU232" s="3"/>
      <c r="EEV232" s="4"/>
      <c r="EEW232" s="4"/>
      <c r="EEX232" s="3"/>
      <c r="EEY232" s="6"/>
      <c r="EEZ232" s="14"/>
      <c r="EFA232" s="101"/>
      <c r="EFB232" s="14"/>
      <c r="EFC232" s="4"/>
      <c r="EFD232" s="4"/>
      <c r="EFE232" s="4"/>
      <c r="EFF232" s="4"/>
      <c r="EFG232" s="4"/>
      <c r="EFH232" s="4"/>
      <c r="EFI232" s="3"/>
      <c r="EFJ232" s="11"/>
      <c r="EFK232" s="4"/>
      <c r="EFL232" s="4"/>
      <c r="EFM232" s="15"/>
      <c r="EFN232" s="15"/>
      <c r="EFO232" s="3"/>
      <c r="EFP232" s="3"/>
      <c r="EFQ232" s="4"/>
      <c r="EFR232" s="4"/>
      <c r="EFS232" s="3"/>
      <c r="EFT232" s="6"/>
      <c r="EFU232" s="14"/>
      <c r="EFV232" s="101"/>
      <c r="EFW232" s="14"/>
      <c r="EFX232" s="4"/>
      <c r="EFY232" s="4"/>
      <c r="EFZ232" s="4"/>
      <c r="EGA232" s="4"/>
      <c r="EGB232" s="4"/>
      <c r="EGC232" s="4"/>
      <c r="EGD232" s="3"/>
      <c r="EGE232" s="11"/>
      <c r="EGF232" s="4"/>
      <c r="EGG232" s="4"/>
      <c r="EGH232" s="15"/>
      <c r="EGI232" s="15"/>
      <c r="EGJ232" s="3"/>
      <c r="EGK232" s="3"/>
      <c r="EGL232" s="4"/>
      <c r="EGM232" s="4"/>
      <c r="EGN232" s="3"/>
      <c r="EGO232" s="6"/>
      <c r="EGP232" s="14"/>
      <c r="EGQ232" s="101"/>
      <c r="EGR232" s="14"/>
      <c r="EGS232" s="4"/>
      <c r="EGT232" s="4"/>
      <c r="EGU232" s="4"/>
      <c r="EGV232" s="4"/>
      <c r="EGW232" s="4"/>
      <c r="EGX232" s="4"/>
      <c r="EGY232" s="3"/>
      <c r="EGZ232" s="11"/>
      <c r="EHA232" s="4"/>
      <c r="EHB232" s="4"/>
      <c r="EHC232" s="15"/>
      <c r="EHD232" s="15"/>
      <c r="EHE232" s="3"/>
      <c r="EHF232" s="3"/>
      <c r="EHG232" s="4"/>
      <c r="EHH232" s="4"/>
      <c r="EHI232" s="3"/>
      <c r="EHJ232" s="6"/>
      <c r="EHK232" s="14"/>
      <c r="EHL232" s="101"/>
      <c r="EHM232" s="14"/>
      <c r="EHN232" s="4"/>
      <c r="EHO232" s="4"/>
      <c r="EHP232" s="4"/>
      <c r="EHQ232" s="4"/>
      <c r="EHR232" s="4"/>
      <c r="EHS232" s="4"/>
      <c r="EHT232" s="3"/>
      <c r="EHU232" s="11"/>
      <c r="EHV232" s="4"/>
      <c r="EHW232" s="4"/>
      <c r="EHX232" s="15"/>
      <c r="EHY232" s="15"/>
      <c r="EHZ232" s="3"/>
      <c r="EIA232" s="3"/>
      <c r="EIB232" s="4"/>
      <c r="EIC232" s="4"/>
      <c r="EID232" s="3"/>
      <c r="EIE232" s="6"/>
      <c r="EIF232" s="14"/>
      <c r="EIG232" s="101"/>
      <c r="EIH232" s="14"/>
      <c r="EII232" s="4"/>
      <c r="EIJ232" s="4"/>
      <c r="EIK232" s="4"/>
      <c r="EIL232" s="4"/>
      <c r="EIM232" s="4"/>
      <c r="EIN232" s="4"/>
      <c r="EIO232" s="3"/>
      <c r="EIP232" s="11"/>
      <c r="EIQ232" s="4"/>
      <c r="EIR232" s="4"/>
      <c r="EIS232" s="15"/>
      <c r="EIT232" s="15"/>
      <c r="EIU232" s="3"/>
      <c r="EIV232" s="3"/>
      <c r="EIW232" s="4"/>
      <c r="EIX232" s="4"/>
      <c r="EIY232" s="3"/>
      <c r="EIZ232" s="6"/>
      <c r="EJA232" s="14"/>
      <c r="EJB232" s="101"/>
      <c r="EJC232" s="14"/>
      <c r="EJD232" s="4"/>
      <c r="EJE232" s="4"/>
      <c r="EJF232" s="4"/>
      <c r="EJG232" s="4"/>
      <c r="EJH232" s="4"/>
      <c r="EJI232" s="4"/>
      <c r="EJJ232" s="3"/>
      <c r="EJK232" s="11"/>
      <c r="EJL232" s="4"/>
      <c r="EJM232" s="4"/>
      <c r="EJN232" s="15"/>
      <c r="EJO232" s="15"/>
      <c r="EJP232" s="3"/>
      <c r="EJQ232" s="3"/>
      <c r="EJR232" s="4"/>
      <c r="EJS232" s="4"/>
      <c r="EJT232" s="3"/>
      <c r="EJU232" s="6"/>
      <c r="EJV232" s="14"/>
      <c r="EJW232" s="101"/>
      <c r="EJX232" s="14"/>
      <c r="EJY232" s="4"/>
      <c r="EJZ232" s="4"/>
      <c r="EKA232" s="4"/>
      <c r="EKB232" s="4"/>
      <c r="EKC232" s="4"/>
      <c r="EKD232" s="4"/>
      <c r="EKE232" s="3"/>
      <c r="EKF232" s="11"/>
      <c r="EKG232" s="4"/>
      <c r="EKH232" s="4"/>
      <c r="EKI232" s="15"/>
      <c r="EKJ232" s="15"/>
      <c r="EKK232" s="3"/>
      <c r="EKL232" s="3"/>
      <c r="EKM232" s="4"/>
      <c r="EKN232" s="4"/>
      <c r="EKO232" s="3"/>
      <c r="EKP232" s="6"/>
      <c r="EKQ232" s="14"/>
      <c r="EKR232" s="101"/>
      <c r="EKS232" s="14"/>
      <c r="EKT232" s="4"/>
      <c r="EKU232" s="4"/>
      <c r="EKV232" s="4"/>
      <c r="EKW232" s="4"/>
      <c r="EKX232" s="4"/>
      <c r="EKY232" s="4"/>
      <c r="EKZ232" s="3"/>
      <c r="ELA232" s="11"/>
      <c r="ELB232" s="4"/>
      <c r="ELC232" s="4"/>
      <c r="ELD232" s="15"/>
      <c r="ELE232" s="15"/>
      <c r="ELF232" s="3"/>
      <c r="ELG232" s="3"/>
      <c r="ELH232" s="4"/>
      <c r="ELI232" s="4"/>
      <c r="ELJ232" s="3"/>
      <c r="ELK232" s="6"/>
      <c r="ELL232" s="14"/>
      <c r="ELM232" s="101"/>
      <c r="ELN232" s="14"/>
      <c r="ELO232" s="4"/>
      <c r="ELP232" s="4"/>
      <c r="ELQ232" s="4"/>
      <c r="ELR232" s="4"/>
      <c r="ELS232" s="4"/>
      <c r="ELT232" s="4"/>
      <c r="ELU232" s="3"/>
      <c r="ELV232" s="11"/>
      <c r="ELW232" s="4"/>
      <c r="ELX232" s="4"/>
      <c r="ELY232" s="15"/>
      <c r="ELZ232" s="15"/>
      <c r="EMA232" s="3"/>
      <c r="EMB232" s="3"/>
      <c r="EMC232" s="4"/>
      <c r="EMD232" s="4"/>
      <c r="EME232" s="3"/>
      <c r="EMF232" s="6"/>
      <c r="EMG232" s="14"/>
      <c r="EMH232" s="101"/>
      <c r="EMI232" s="14"/>
      <c r="EMJ232" s="4"/>
      <c r="EMK232" s="4"/>
      <c r="EML232" s="4"/>
      <c r="EMM232" s="4"/>
      <c r="EMN232" s="4"/>
      <c r="EMO232" s="4"/>
      <c r="EMP232" s="3"/>
      <c r="EMQ232" s="11"/>
      <c r="EMR232" s="4"/>
      <c r="EMS232" s="4"/>
      <c r="EMT232" s="15"/>
      <c r="EMU232" s="15"/>
      <c r="EMV232" s="3"/>
      <c r="EMW232" s="3"/>
      <c r="EMX232" s="4"/>
      <c r="EMY232" s="4"/>
      <c r="EMZ232" s="3"/>
      <c r="ENA232" s="6"/>
      <c r="ENB232" s="14"/>
      <c r="ENC232" s="101"/>
      <c r="END232" s="14"/>
      <c r="ENE232" s="4"/>
      <c r="ENF232" s="4"/>
      <c r="ENG232" s="4"/>
      <c r="ENH232" s="4"/>
      <c r="ENI232" s="4"/>
      <c r="ENJ232" s="4"/>
      <c r="ENK232" s="3"/>
      <c r="ENL232" s="11"/>
      <c r="ENM232" s="4"/>
      <c r="ENN232" s="4"/>
      <c r="ENO232" s="15"/>
      <c r="ENP232" s="15"/>
      <c r="ENQ232" s="3"/>
      <c r="ENR232" s="3"/>
      <c r="ENS232" s="4"/>
      <c r="ENT232" s="4"/>
      <c r="ENU232" s="3"/>
      <c r="ENV232" s="6"/>
      <c r="ENW232" s="14"/>
      <c r="ENX232" s="101"/>
      <c r="ENY232" s="14"/>
      <c r="ENZ232" s="4"/>
      <c r="EOA232" s="4"/>
      <c r="EOB232" s="4"/>
      <c r="EOC232" s="4"/>
      <c r="EOD232" s="4"/>
      <c r="EOE232" s="4"/>
      <c r="EOF232" s="3"/>
      <c r="EOG232" s="11"/>
      <c r="EOH232" s="4"/>
      <c r="EOI232" s="4"/>
      <c r="EOJ232" s="15"/>
      <c r="EOK232" s="15"/>
      <c r="EOL232" s="3"/>
      <c r="EOM232" s="3"/>
      <c r="EON232" s="4"/>
      <c r="EOO232" s="4"/>
      <c r="EOP232" s="3"/>
      <c r="EOQ232" s="6"/>
      <c r="EOR232" s="14"/>
      <c r="EOS232" s="101"/>
      <c r="EOT232" s="14"/>
      <c r="EOU232" s="4"/>
      <c r="EOV232" s="4"/>
      <c r="EOW232" s="4"/>
      <c r="EOX232" s="4"/>
      <c r="EOY232" s="4"/>
      <c r="EOZ232" s="4"/>
      <c r="EPA232" s="3"/>
      <c r="EPB232" s="11"/>
      <c r="EPC232" s="4"/>
      <c r="EPD232" s="4"/>
      <c r="EPE232" s="15"/>
      <c r="EPF232" s="15"/>
      <c r="EPG232" s="3"/>
      <c r="EPH232" s="3"/>
      <c r="EPI232" s="4"/>
      <c r="EPJ232" s="4"/>
      <c r="EPK232" s="3"/>
      <c r="EPL232" s="6"/>
      <c r="EPM232" s="14"/>
      <c r="EPN232" s="101"/>
      <c r="EPO232" s="14"/>
      <c r="EPP232" s="4"/>
      <c r="EPQ232" s="4"/>
      <c r="EPR232" s="4"/>
      <c r="EPS232" s="4"/>
      <c r="EPT232" s="4"/>
      <c r="EPU232" s="4"/>
      <c r="EPV232" s="3"/>
      <c r="EPW232" s="11"/>
      <c r="EPX232" s="4"/>
      <c r="EPY232" s="4"/>
      <c r="EPZ232" s="15"/>
      <c r="EQA232" s="15"/>
      <c r="EQB232" s="3"/>
      <c r="EQC232" s="3"/>
      <c r="EQD232" s="4"/>
      <c r="EQE232" s="4"/>
      <c r="EQF232" s="3"/>
      <c r="EQG232" s="6"/>
      <c r="EQH232" s="14"/>
      <c r="EQI232" s="101"/>
      <c r="EQJ232" s="14"/>
      <c r="EQK232" s="4"/>
      <c r="EQL232" s="4"/>
      <c r="EQM232" s="4"/>
      <c r="EQN232" s="4"/>
      <c r="EQO232" s="4"/>
      <c r="EQP232" s="4"/>
      <c r="EQQ232" s="3"/>
      <c r="EQR232" s="11"/>
      <c r="EQS232" s="4"/>
      <c r="EQT232" s="4"/>
      <c r="EQU232" s="15"/>
      <c r="EQV232" s="15"/>
      <c r="EQW232" s="3"/>
      <c r="EQX232" s="3"/>
      <c r="EQY232" s="4"/>
      <c r="EQZ232" s="4"/>
      <c r="ERA232" s="3"/>
      <c r="ERB232" s="6"/>
      <c r="ERC232" s="14"/>
      <c r="ERD232" s="101"/>
      <c r="ERE232" s="14"/>
      <c r="ERF232" s="4"/>
      <c r="ERG232" s="4"/>
      <c r="ERH232" s="4"/>
      <c r="ERI232" s="4"/>
      <c r="ERJ232" s="4"/>
      <c r="ERK232" s="4"/>
      <c r="ERL232" s="3"/>
      <c r="ERM232" s="11"/>
      <c r="ERN232" s="4"/>
      <c r="ERO232" s="4"/>
      <c r="ERP232" s="15"/>
      <c r="ERQ232" s="15"/>
      <c r="ERR232" s="3"/>
      <c r="ERS232" s="3"/>
      <c r="ERT232" s="4"/>
      <c r="ERU232" s="4"/>
      <c r="ERV232" s="3"/>
      <c r="ERW232" s="6"/>
      <c r="ERX232" s="14"/>
      <c r="ERY232" s="101"/>
      <c r="ERZ232" s="14"/>
      <c r="ESA232" s="4"/>
      <c r="ESB232" s="4"/>
      <c r="ESC232" s="4"/>
      <c r="ESD232" s="4"/>
      <c r="ESE232" s="4"/>
      <c r="ESF232" s="4"/>
      <c r="ESG232" s="3"/>
      <c r="ESH232" s="11"/>
      <c r="ESI232" s="4"/>
      <c r="ESJ232" s="4"/>
      <c r="ESK232" s="15"/>
      <c r="ESL232" s="15"/>
      <c r="ESM232" s="3"/>
      <c r="ESN232" s="3"/>
      <c r="ESO232" s="4"/>
      <c r="ESP232" s="4"/>
      <c r="ESQ232" s="3"/>
      <c r="ESR232" s="6"/>
      <c r="ESS232" s="14"/>
      <c r="EST232" s="101"/>
      <c r="ESU232" s="14"/>
      <c r="ESV232" s="4"/>
      <c r="ESW232" s="4"/>
      <c r="ESX232" s="4"/>
      <c r="ESY232" s="4"/>
      <c r="ESZ232" s="4"/>
      <c r="ETA232" s="4"/>
      <c r="ETB232" s="3"/>
      <c r="ETC232" s="11"/>
      <c r="ETD232" s="4"/>
      <c r="ETE232" s="4"/>
      <c r="ETF232" s="15"/>
      <c r="ETG232" s="15"/>
      <c r="ETH232" s="3"/>
      <c r="ETI232" s="3"/>
      <c r="ETJ232" s="4"/>
      <c r="ETK232" s="4"/>
      <c r="ETL232" s="3"/>
      <c r="ETM232" s="6"/>
      <c r="ETN232" s="14"/>
      <c r="ETO232" s="101"/>
      <c r="ETP232" s="14"/>
      <c r="ETQ232" s="4"/>
      <c r="ETR232" s="4"/>
      <c r="ETS232" s="4"/>
      <c r="ETT232" s="4"/>
      <c r="ETU232" s="4"/>
      <c r="ETV232" s="4"/>
      <c r="ETW232" s="3"/>
      <c r="ETX232" s="11"/>
      <c r="ETY232" s="4"/>
      <c r="ETZ232" s="4"/>
      <c r="EUA232" s="15"/>
      <c r="EUB232" s="15"/>
      <c r="EUC232" s="3"/>
      <c r="EUD232" s="3"/>
      <c r="EUE232" s="4"/>
      <c r="EUF232" s="4"/>
      <c r="EUG232" s="3"/>
      <c r="EUH232" s="6"/>
      <c r="EUI232" s="14"/>
      <c r="EUJ232" s="101"/>
      <c r="EUK232" s="14"/>
      <c r="EUL232" s="4"/>
      <c r="EUM232" s="4"/>
      <c r="EUN232" s="4"/>
      <c r="EUO232" s="4"/>
      <c r="EUP232" s="4"/>
      <c r="EUQ232" s="4"/>
      <c r="EUR232" s="3"/>
      <c r="EUS232" s="11"/>
      <c r="EUT232" s="4"/>
      <c r="EUU232" s="4"/>
      <c r="EUV232" s="15"/>
      <c r="EUW232" s="15"/>
      <c r="EUX232" s="3"/>
      <c r="EUY232" s="3"/>
      <c r="EUZ232" s="4"/>
      <c r="EVA232" s="4"/>
      <c r="EVB232" s="3"/>
      <c r="EVC232" s="6"/>
      <c r="EVD232" s="14"/>
      <c r="EVE232" s="101"/>
      <c r="EVF232" s="14"/>
      <c r="EVG232" s="4"/>
      <c r="EVH232" s="4"/>
      <c r="EVI232" s="4"/>
      <c r="EVJ232" s="4"/>
      <c r="EVK232" s="4"/>
      <c r="EVL232" s="4"/>
      <c r="EVM232" s="3"/>
      <c r="EVN232" s="11"/>
      <c r="EVO232" s="4"/>
      <c r="EVP232" s="4"/>
      <c r="EVQ232" s="15"/>
      <c r="EVR232" s="15"/>
      <c r="EVS232" s="3"/>
      <c r="EVT232" s="3"/>
      <c r="EVU232" s="4"/>
      <c r="EVV232" s="4"/>
      <c r="EVW232" s="3"/>
      <c r="EVX232" s="6"/>
      <c r="EVY232" s="14"/>
      <c r="EVZ232" s="101"/>
      <c r="EWA232" s="14"/>
      <c r="EWB232" s="4"/>
      <c r="EWC232" s="4"/>
      <c r="EWD232" s="4"/>
      <c r="EWE232" s="4"/>
      <c r="EWF232" s="4"/>
      <c r="EWG232" s="4"/>
      <c r="EWH232" s="3"/>
      <c r="EWI232" s="11"/>
      <c r="EWJ232" s="4"/>
      <c r="EWK232" s="4"/>
      <c r="EWL232" s="15"/>
      <c r="EWM232" s="15"/>
      <c r="EWN232" s="3"/>
      <c r="EWO232" s="3"/>
      <c r="EWP232" s="4"/>
      <c r="EWQ232" s="4"/>
      <c r="EWR232" s="3"/>
      <c r="EWS232" s="6"/>
      <c r="EWT232" s="14"/>
      <c r="EWU232" s="101"/>
      <c r="EWV232" s="14"/>
      <c r="EWW232" s="4"/>
      <c r="EWX232" s="4"/>
      <c r="EWY232" s="4"/>
      <c r="EWZ232" s="4"/>
      <c r="EXA232" s="4"/>
      <c r="EXB232" s="4"/>
      <c r="EXC232" s="3"/>
      <c r="EXD232" s="11"/>
      <c r="EXE232" s="4"/>
      <c r="EXF232" s="4"/>
      <c r="EXG232" s="15"/>
      <c r="EXH232" s="15"/>
      <c r="EXI232" s="3"/>
      <c r="EXJ232" s="3"/>
      <c r="EXK232" s="4"/>
      <c r="EXL232" s="4"/>
      <c r="EXM232" s="3"/>
      <c r="EXN232" s="6"/>
      <c r="EXO232" s="14"/>
      <c r="EXP232" s="101"/>
      <c r="EXQ232" s="14"/>
      <c r="EXR232" s="4"/>
      <c r="EXS232" s="4"/>
      <c r="EXT232" s="4"/>
      <c r="EXU232" s="4"/>
      <c r="EXV232" s="4"/>
      <c r="EXW232" s="4"/>
      <c r="EXX232" s="3"/>
      <c r="EXY232" s="11"/>
      <c r="EXZ232" s="4"/>
      <c r="EYA232" s="4"/>
      <c r="EYB232" s="15"/>
      <c r="EYC232" s="15"/>
      <c r="EYD232" s="3"/>
      <c r="EYE232" s="3"/>
      <c r="EYF232" s="4"/>
      <c r="EYG232" s="4"/>
      <c r="EYH232" s="3"/>
      <c r="EYI232" s="6"/>
      <c r="EYJ232" s="14"/>
      <c r="EYK232" s="101"/>
      <c r="EYL232" s="14"/>
      <c r="EYM232" s="4"/>
      <c r="EYN232" s="4"/>
      <c r="EYO232" s="4"/>
      <c r="EYP232" s="4"/>
      <c r="EYQ232" s="4"/>
      <c r="EYR232" s="4"/>
      <c r="EYS232" s="3"/>
      <c r="EYT232" s="11"/>
      <c r="EYU232" s="4"/>
      <c r="EYV232" s="4"/>
      <c r="EYW232" s="15"/>
      <c r="EYX232" s="15"/>
      <c r="EYY232" s="3"/>
      <c r="EYZ232" s="3"/>
      <c r="EZA232" s="4"/>
      <c r="EZB232" s="4"/>
      <c r="EZC232" s="3"/>
      <c r="EZD232" s="6"/>
      <c r="EZE232" s="14"/>
      <c r="EZF232" s="101"/>
      <c r="EZG232" s="14"/>
      <c r="EZH232" s="4"/>
      <c r="EZI232" s="4"/>
      <c r="EZJ232" s="4"/>
      <c r="EZK232" s="4"/>
      <c r="EZL232" s="4"/>
      <c r="EZM232" s="4"/>
      <c r="EZN232" s="3"/>
      <c r="EZO232" s="11"/>
      <c r="EZP232" s="4"/>
      <c r="EZQ232" s="4"/>
      <c r="EZR232" s="15"/>
      <c r="EZS232" s="15"/>
      <c r="EZT232" s="3"/>
      <c r="EZU232" s="3"/>
      <c r="EZV232" s="4"/>
      <c r="EZW232" s="4"/>
      <c r="EZX232" s="3"/>
      <c r="EZY232" s="6"/>
      <c r="EZZ232" s="14"/>
      <c r="FAA232" s="101"/>
      <c r="FAB232" s="14"/>
      <c r="FAC232" s="4"/>
      <c r="FAD232" s="4"/>
      <c r="FAE232" s="4"/>
      <c r="FAF232" s="4"/>
      <c r="FAG232" s="4"/>
      <c r="FAH232" s="4"/>
      <c r="FAI232" s="3"/>
      <c r="FAJ232" s="11"/>
      <c r="FAK232" s="4"/>
      <c r="FAL232" s="4"/>
      <c r="FAM232" s="15"/>
      <c r="FAN232" s="15"/>
      <c r="FAO232" s="3"/>
      <c r="FAP232" s="3"/>
      <c r="FAQ232" s="4"/>
      <c r="FAR232" s="4"/>
      <c r="FAS232" s="3"/>
      <c r="FAT232" s="6"/>
      <c r="FAU232" s="14"/>
      <c r="FAV232" s="101"/>
      <c r="FAW232" s="14"/>
      <c r="FAX232" s="4"/>
      <c r="FAY232" s="4"/>
      <c r="FAZ232" s="4"/>
      <c r="FBA232" s="4"/>
      <c r="FBB232" s="4"/>
      <c r="FBC232" s="4"/>
      <c r="FBD232" s="3"/>
      <c r="FBE232" s="11"/>
      <c r="FBF232" s="4"/>
      <c r="FBG232" s="4"/>
      <c r="FBH232" s="15"/>
      <c r="FBI232" s="15"/>
      <c r="FBJ232" s="3"/>
      <c r="FBK232" s="3"/>
      <c r="FBL232" s="4"/>
      <c r="FBM232" s="4"/>
      <c r="FBN232" s="3"/>
      <c r="FBO232" s="6"/>
      <c r="FBP232" s="14"/>
      <c r="FBQ232" s="101"/>
      <c r="FBR232" s="14"/>
      <c r="FBS232" s="4"/>
      <c r="FBT232" s="4"/>
      <c r="FBU232" s="4"/>
      <c r="FBV232" s="4"/>
      <c r="FBW232" s="4"/>
      <c r="FBX232" s="4"/>
      <c r="FBY232" s="3"/>
      <c r="FBZ232" s="11"/>
      <c r="FCA232" s="4"/>
      <c r="FCB232" s="4"/>
      <c r="FCC232" s="15"/>
      <c r="FCD232" s="15"/>
      <c r="FCE232" s="3"/>
      <c r="FCF232" s="3"/>
      <c r="FCG232" s="4"/>
      <c r="FCH232" s="4"/>
      <c r="FCI232" s="3"/>
      <c r="FCJ232" s="6"/>
      <c r="FCK232" s="14"/>
      <c r="FCL232" s="101"/>
      <c r="FCM232" s="14"/>
      <c r="FCN232" s="4"/>
      <c r="FCO232" s="4"/>
      <c r="FCP232" s="4"/>
      <c r="FCQ232" s="4"/>
      <c r="FCR232" s="4"/>
      <c r="FCS232" s="4"/>
      <c r="FCT232" s="3"/>
      <c r="FCU232" s="11"/>
      <c r="FCV232" s="4"/>
      <c r="FCW232" s="4"/>
      <c r="FCX232" s="15"/>
      <c r="FCY232" s="15"/>
      <c r="FCZ232" s="3"/>
      <c r="FDA232" s="3"/>
      <c r="FDB232" s="4"/>
      <c r="FDC232" s="4"/>
      <c r="FDD232" s="3"/>
      <c r="FDE232" s="6"/>
      <c r="FDF232" s="14"/>
      <c r="FDG232" s="101"/>
      <c r="FDH232" s="14"/>
      <c r="FDI232" s="4"/>
      <c r="FDJ232" s="4"/>
      <c r="FDK232" s="4"/>
      <c r="FDL232" s="4"/>
      <c r="FDM232" s="4"/>
      <c r="FDN232" s="4"/>
      <c r="FDO232" s="3"/>
      <c r="FDP232" s="11"/>
      <c r="FDQ232" s="4"/>
      <c r="FDR232" s="4"/>
      <c r="FDS232" s="15"/>
      <c r="FDT232" s="15"/>
      <c r="FDU232" s="3"/>
      <c r="FDV232" s="3"/>
      <c r="FDW232" s="4"/>
      <c r="FDX232" s="4"/>
      <c r="FDY232" s="3"/>
      <c r="FDZ232" s="6"/>
      <c r="FEA232" s="14"/>
      <c r="FEB232" s="101"/>
      <c r="FEC232" s="14"/>
      <c r="FED232" s="4"/>
      <c r="FEE232" s="4"/>
      <c r="FEF232" s="4"/>
      <c r="FEG232" s="4"/>
      <c r="FEH232" s="4"/>
      <c r="FEI232" s="4"/>
      <c r="FEJ232" s="3"/>
      <c r="FEK232" s="11"/>
      <c r="FEL232" s="4"/>
      <c r="FEM232" s="4"/>
      <c r="FEN232" s="15"/>
      <c r="FEO232" s="15"/>
      <c r="FEP232" s="3"/>
      <c r="FEQ232" s="3"/>
      <c r="FER232" s="4"/>
      <c r="FES232" s="4"/>
      <c r="FET232" s="3"/>
      <c r="FEU232" s="6"/>
      <c r="FEV232" s="14"/>
      <c r="FEW232" s="101"/>
      <c r="FEX232" s="14"/>
      <c r="FEY232" s="4"/>
      <c r="FEZ232" s="4"/>
      <c r="FFA232" s="4"/>
      <c r="FFB232" s="4"/>
      <c r="FFC232" s="4"/>
      <c r="FFD232" s="4"/>
      <c r="FFE232" s="3"/>
      <c r="FFF232" s="11"/>
      <c r="FFG232" s="4"/>
      <c r="FFH232" s="4"/>
      <c r="FFI232" s="15"/>
      <c r="FFJ232" s="15"/>
      <c r="FFK232" s="3"/>
      <c r="FFL232" s="3"/>
      <c r="FFM232" s="4"/>
      <c r="FFN232" s="4"/>
      <c r="FFO232" s="3"/>
      <c r="FFP232" s="6"/>
      <c r="FFQ232" s="14"/>
      <c r="FFR232" s="101"/>
      <c r="FFS232" s="14"/>
      <c r="FFT232" s="4"/>
      <c r="FFU232" s="4"/>
      <c r="FFV232" s="4"/>
      <c r="FFW232" s="4"/>
      <c r="FFX232" s="4"/>
      <c r="FFY232" s="4"/>
      <c r="FFZ232" s="3"/>
      <c r="FGA232" s="11"/>
      <c r="FGB232" s="4"/>
      <c r="FGC232" s="4"/>
      <c r="FGD232" s="15"/>
      <c r="FGE232" s="15"/>
      <c r="FGF232" s="3"/>
      <c r="FGG232" s="3"/>
      <c r="FGH232" s="4"/>
      <c r="FGI232" s="4"/>
      <c r="FGJ232" s="3"/>
      <c r="FGK232" s="6"/>
      <c r="FGL232" s="14"/>
      <c r="FGM232" s="101"/>
      <c r="FGN232" s="14"/>
      <c r="FGO232" s="4"/>
      <c r="FGP232" s="4"/>
      <c r="FGQ232" s="4"/>
      <c r="FGR232" s="4"/>
      <c r="FGS232" s="4"/>
      <c r="FGT232" s="4"/>
      <c r="FGU232" s="3"/>
      <c r="FGV232" s="11"/>
      <c r="FGW232" s="4"/>
      <c r="FGX232" s="4"/>
      <c r="FGY232" s="15"/>
      <c r="FGZ232" s="15"/>
      <c r="FHA232" s="3"/>
      <c r="FHB232" s="3"/>
      <c r="FHC232" s="4"/>
      <c r="FHD232" s="4"/>
      <c r="FHE232" s="3"/>
      <c r="FHF232" s="6"/>
      <c r="FHG232" s="14"/>
      <c r="FHH232" s="101"/>
      <c r="FHI232" s="14"/>
      <c r="FHJ232" s="4"/>
      <c r="FHK232" s="4"/>
      <c r="FHL232" s="4"/>
      <c r="FHM232" s="4"/>
      <c r="FHN232" s="4"/>
      <c r="FHO232" s="4"/>
      <c r="FHP232" s="3"/>
      <c r="FHQ232" s="11"/>
      <c r="FHR232" s="4"/>
      <c r="FHS232" s="4"/>
      <c r="FHT232" s="15"/>
      <c r="FHU232" s="15"/>
      <c r="FHV232" s="3"/>
      <c r="FHW232" s="3"/>
      <c r="FHX232" s="4"/>
      <c r="FHY232" s="4"/>
      <c r="FHZ232" s="3"/>
      <c r="FIA232" s="6"/>
      <c r="FIB232" s="14"/>
      <c r="FIC232" s="101"/>
      <c r="FID232" s="14"/>
      <c r="FIE232" s="4"/>
      <c r="FIF232" s="4"/>
      <c r="FIG232" s="4"/>
      <c r="FIH232" s="4"/>
      <c r="FII232" s="4"/>
      <c r="FIJ232" s="4"/>
      <c r="FIK232" s="3"/>
      <c r="FIL232" s="11"/>
      <c r="FIM232" s="4"/>
      <c r="FIN232" s="4"/>
      <c r="FIO232" s="15"/>
      <c r="FIP232" s="15"/>
      <c r="FIQ232" s="3"/>
      <c r="FIR232" s="3"/>
      <c r="FIS232" s="4"/>
      <c r="FIT232" s="4"/>
      <c r="FIU232" s="3"/>
      <c r="FIV232" s="6"/>
      <c r="FIW232" s="14"/>
      <c r="FIX232" s="101"/>
      <c r="FIY232" s="14"/>
      <c r="FIZ232" s="4"/>
      <c r="FJA232" s="4"/>
      <c r="FJB232" s="4"/>
      <c r="FJC232" s="4"/>
      <c r="FJD232" s="4"/>
      <c r="FJE232" s="4"/>
      <c r="FJF232" s="3"/>
      <c r="FJG232" s="11"/>
      <c r="FJH232" s="4"/>
      <c r="FJI232" s="4"/>
      <c r="FJJ232" s="15"/>
      <c r="FJK232" s="15"/>
      <c r="FJL232" s="3"/>
      <c r="FJM232" s="3"/>
      <c r="FJN232" s="4"/>
      <c r="FJO232" s="4"/>
      <c r="FJP232" s="3"/>
      <c r="FJQ232" s="6"/>
      <c r="FJR232" s="14"/>
      <c r="FJS232" s="101"/>
      <c r="FJT232" s="14"/>
      <c r="FJU232" s="4"/>
      <c r="FJV232" s="4"/>
      <c r="FJW232" s="4"/>
      <c r="FJX232" s="4"/>
      <c r="FJY232" s="4"/>
      <c r="FJZ232" s="4"/>
      <c r="FKA232" s="3"/>
      <c r="FKB232" s="11"/>
      <c r="FKC232" s="4"/>
      <c r="FKD232" s="4"/>
      <c r="FKE232" s="15"/>
      <c r="FKF232" s="15"/>
      <c r="FKG232" s="3"/>
      <c r="FKH232" s="3"/>
      <c r="FKI232" s="4"/>
      <c r="FKJ232" s="4"/>
      <c r="FKK232" s="3"/>
      <c r="FKL232" s="6"/>
      <c r="FKM232" s="14"/>
      <c r="FKN232" s="101"/>
      <c r="FKO232" s="14"/>
      <c r="FKP232" s="4"/>
      <c r="FKQ232" s="4"/>
      <c r="FKR232" s="4"/>
      <c r="FKS232" s="4"/>
      <c r="FKT232" s="4"/>
      <c r="FKU232" s="4"/>
      <c r="FKV232" s="3"/>
      <c r="FKW232" s="11"/>
      <c r="FKX232" s="4"/>
      <c r="FKY232" s="4"/>
      <c r="FKZ232" s="15"/>
      <c r="FLA232" s="15"/>
      <c r="FLB232" s="3"/>
      <c r="FLC232" s="3"/>
      <c r="FLD232" s="4"/>
      <c r="FLE232" s="4"/>
      <c r="FLF232" s="3"/>
      <c r="FLG232" s="6"/>
      <c r="FLH232" s="14"/>
      <c r="FLI232" s="101"/>
      <c r="FLJ232" s="14"/>
      <c r="FLK232" s="4"/>
      <c r="FLL232" s="4"/>
      <c r="FLM232" s="4"/>
      <c r="FLN232" s="4"/>
      <c r="FLO232" s="4"/>
      <c r="FLP232" s="4"/>
      <c r="FLQ232" s="3"/>
      <c r="FLR232" s="11"/>
      <c r="FLS232" s="4"/>
      <c r="FLT232" s="4"/>
      <c r="FLU232" s="15"/>
      <c r="FLV232" s="15"/>
      <c r="FLW232" s="3"/>
      <c r="FLX232" s="3"/>
      <c r="FLY232" s="4"/>
      <c r="FLZ232" s="4"/>
      <c r="FMA232" s="3"/>
      <c r="FMB232" s="6"/>
      <c r="FMC232" s="14"/>
      <c r="FMD232" s="101"/>
      <c r="FME232" s="14"/>
      <c r="FMF232" s="4"/>
      <c r="FMG232" s="4"/>
      <c r="FMH232" s="4"/>
      <c r="FMI232" s="4"/>
      <c r="FMJ232" s="4"/>
      <c r="FMK232" s="4"/>
      <c r="FML232" s="3"/>
      <c r="FMM232" s="11"/>
      <c r="FMN232" s="4"/>
      <c r="FMO232" s="4"/>
      <c r="FMP232" s="15"/>
      <c r="FMQ232" s="15"/>
      <c r="FMR232" s="3"/>
      <c r="FMS232" s="3"/>
      <c r="FMT232" s="4"/>
      <c r="FMU232" s="4"/>
      <c r="FMV232" s="3"/>
      <c r="FMW232" s="6"/>
      <c r="FMX232" s="14"/>
      <c r="FMY232" s="101"/>
      <c r="FMZ232" s="14"/>
      <c r="FNA232" s="4"/>
      <c r="FNB232" s="4"/>
      <c r="FNC232" s="4"/>
      <c r="FND232" s="4"/>
      <c r="FNE232" s="4"/>
      <c r="FNF232" s="4"/>
      <c r="FNG232" s="3"/>
      <c r="FNH232" s="11"/>
      <c r="FNI232" s="4"/>
      <c r="FNJ232" s="4"/>
      <c r="FNK232" s="15"/>
      <c r="FNL232" s="15"/>
      <c r="FNM232" s="3"/>
      <c r="FNN232" s="3"/>
      <c r="FNO232" s="4"/>
      <c r="FNP232" s="4"/>
      <c r="FNQ232" s="3"/>
      <c r="FNR232" s="6"/>
      <c r="FNS232" s="14"/>
      <c r="FNT232" s="101"/>
      <c r="FNU232" s="14"/>
      <c r="FNV232" s="4"/>
      <c r="FNW232" s="4"/>
      <c r="FNX232" s="4"/>
      <c r="FNY232" s="4"/>
      <c r="FNZ232" s="4"/>
      <c r="FOA232" s="4"/>
      <c r="FOB232" s="3"/>
      <c r="FOC232" s="11"/>
      <c r="FOD232" s="4"/>
      <c r="FOE232" s="4"/>
      <c r="FOF232" s="15"/>
      <c r="FOG232" s="15"/>
      <c r="FOH232" s="3"/>
      <c r="FOI232" s="3"/>
      <c r="FOJ232" s="4"/>
      <c r="FOK232" s="4"/>
      <c r="FOL232" s="3"/>
      <c r="FOM232" s="6"/>
      <c r="FON232" s="14"/>
      <c r="FOO232" s="101"/>
      <c r="FOP232" s="14"/>
      <c r="FOQ232" s="4"/>
      <c r="FOR232" s="4"/>
      <c r="FOS232" s="4"/>
      <c r="FOT232" s="4"/>
      <c r="FOU232" s="4"/>
      <c r="FOV232" s="4"/>
      <c r="FOW232" s="3"/>
      <c r="FOX232" s="11"/>
      <c r="FOY232" s="4"/>
      <c r="FOZ232" s="4"/>
      <c r="FPA232" s="15"/>
      <c r="FPB232" s="15"/>
      <c r="FPC232" s="3"/>
      <c r="FPD232" s="3"/>
      <c r="FPE232" s="4"/>
      <c r="FPF232" s="4"/>
      <c r="FPG232" s="3"/>
      <c r="FPH232" s="6"/>
      <c r="FPI232" s="14"/>
      <c r="FPJ232" s="101"/>
      <c r="FPK232" s="14"/>
      <c r="FPL232" s="4"/>
      <c r="FPM232" s="4"/>
      <c r="FPN232" s="4"/>
      <c r="FPO232" s="4"/>
      <c r="FPP232" s="4"/>
      <c r="FPQ232" s="4"/>
      <c r="FPR232" s="3"/>
      <c r="FPS232" s="11"/>
      <c r="FPT232" s="4"/>
      <c r="FPU232" s="4"/>
      <c r="FPV232" s="15"/>
      <c r="FPW232" s="15"/>
      <c r="FPX232" s="3"/>
      <c r="FPY232" s="3"/>
      <c r="FPZ232" s="4"/>
      <c r="FQA232" s="4"/>
      <c r="FQB232" s="3"/>
      <c r="FQC232" s="6"/>
      <c r="FQD232" s="14"/>
      <c r="FQE232" s="101"/>
      <c r="FQF232" s="14"/>
      <c r="FQG232" s="4"/>
      <c r="FQH232" s="4"/>
      <c r="FQI232" s="4"/>
      <c r="FQJ232" s="4"/>
      <c r="FQK232" s="4"/>
      <c r="FQL232" s="4"/>
      <c r="FQM232" s="3"/>
      <c r="FQN232" s="11"/>
      <c r="FQO232" s="4"/>
      <c r="FQP232" s="4"/>
      <c r="FQQ232" s="15"/>
      <c r="FQR232" s="15"/>
      <c r="FQS232" s="3"/>
      <c r="FQT232" s="3"/>
      <c r="FQU232" s="4"/>
      <c r="FQV232" s="4"/>
      <c r="FQW232" s="3"/>
      <c r="FQX232" s="6"/>
      <c r="FQY232" s="14"/>
      <c r="FQZ232" s="101"/>
      <c r="FRA232" s="14"/>
      <c r="FRB232" s="4"/>
      <c r="FRC232" s="4"/>
      <c r="FRD232" s="4"/>
      <c r="FRE232" s="4"/>
      <c r="FRF232" s="4"/>
      <c r="FRG232" s="4"/>
      <c r="FRH232" s="3"/>
      <c r="FRI232" s="11"/>
      <c r="FRJ232" s="4"/>
      <c r="FRK232" s="4"/>
      <c r="FRL232" s="15"/>
      <c r="FRM232" s="15"/>
      <c r="FRN232" s="3"/>
      <c r="FRO232" s="3"/>
      <c r="FRP232" s="4"/>
      <c r="FRQ232" s="4"/>
      <c r="FRR232" s="3"/>
      <c r="FRS232" s="6"/>
      <c r="FRT232" s="14"/>
      <c r="FRU232" s="101"/>
      <c r="FRV232" s="14"/>
      <c r="FRW232" s="4"/>
      <c r="FRX232" s="4"/>
      <c r="FRY232" s="4"/>
      <c r="FRZ232" s="4"/>
      <c r="FSA232" s="4"/>
      <c r="FSB232" s="4"/>
      <c r="FSC232" s="3"/>
      <c r="FSD232" s="11"/>
      <c r="FSE232" s="4"/>
      <c r="FSF232" s="4"/>
      <c r="FSG232" s="15"/>
      <c r="FSH232" s="15"/>
      <c r="FSI232" s="3"/>
      <c r="FSJ232" s="3"/>
      <c r="FSK232" s="4"/>
      <c r="FSL232" s="4"/>
      <c r="FSM232" s="3"/>
      <c r="FSN232" s="6"/>
      <c r="FSO232" s="14"/>
      <c r="FSP232" s="101"/>
      <c r="FSQ232" s="14"/>
      <c r="FSR232" s="4"/>
      <c r="FSS232" s="4"/>
      <c r="FST232" s="4"/>
      <c r="FSU232" s="4"/>
      <c r="FSV232" s="4"/>
      <c r="FSW232" s="4"/>
      <c r="FSX232" s="3"/>
      <c r="FSY232" s="11"/>
      <c r="FSZ232" s="4"/>
      <c r="FTA232" s="4"/>
      <c r="FTB232" s="15"/>
      <c r="FTC232" s="15"/>
      <c r="FTD232" s="3"/>
      <c r="FTE232" s="3"/>
      <c r="FTF232" s="4"/>
      <c r="FTG232" s="4"/>
      <c r="FTH232" s="3"/>
      <c r="FTI232" s="6"/>
      <c r="FTJ232" s="14"/>
      <c r="FTK232" s="101"/>
      <c r="FTL232" s="14"/>
      <c r="FTM232" s="4"/>
      <c r="FTN232" s="4"/>
      <c r="FTO232" s="4"/>
      <c r="FTP232" s="4"/>
      <c r="FTQ232" s="4"/>
      <c r="FTR232" s="4"/>
      <c r="FTS232" s="3"/>
      <c r="FTT232" s="11"/>
      <c r="FTU232" s="4"/>
      <c r="FTV232" s="4"/>
      <c r="FTW232" s="15"/>
      <c r="FTX232" s="15"/>
      <c r="FTY232" s="3"/>
      <c r="FTZ232" s="3"/>
      <c r="FUA232" s="4"/>
      <c r="FUB232" s="4"/>
      <c r="FUC232" s="3"/>
      <c r="FUD232" s="6"/>
      <c r="FUE232" s="14"/>
      <c r="FUF232" s="101"/>
      <c r="FUG232" s="14"/>
      <c r="FUH232" s="4"/>
      <c r="FUI232" s="4"/>
      <c r="FUJ232" s="4"/>
      <c r="FUK232" s="4"/>
      <c r="FUL232" s="4"/>
      <c r="FUM232" s="4"/>
      <c r="FUN232" s="3"/>
      <c r="FUO232" s="11"/>
      <c r="FUP232" s="4"/>
      <c r="FUQ232" s="4"/>
      <c r="FUR232" s="15"/>
      <c r="FUS232" s="15"/>
      <c r="FUT232" s="3"/>
      <c r="FUU232" s="3"/>
      <c r="FUV232" s="4"/>
      <c r="FUW232" s="4"/>
      <c r="FUX232" s="3"/>
      <c r="FUY232" s="6"/>
      <c r="FUZ232" s="14"/>
      <c r="FVA232" s="101"/>
      <c r="FVB232" s="14"/>
      <c r="FVC232" s="4"/>
      <c r="FVD232" s="4"/>
      <c r="FVE232" s="4"/>
      <c r="FVF232" s="4"/>
      <c r="FVG232" s="4"/>
      <c r="FVH232" s="4"/>
      <c r="FVI232" s="3"/>
      <c r="FVJ232" s="11"/>
      <c r="FVK232" s="4"/>
      <c r="FVL232" s="4"/>
      <c r="FVM232" s="15"/>
      <c r="FVN232" s="15"/>
      <c r="FVO232" s="3"/>
      <c r="FVP232" s="3"/>
      <c r="FVQ232" s="4"/>
      <c r="FVR232" s="4"/>
      <c r="FVS232" s="3"/>
      <c r="FVT232" s="6"/>
      <c r="FVU232" s="14"/>
      <c r="FVV232" s="101"/>
      <c r="FVW232" s="14"/>
      <c r="FVX232" s="4"/>
      <c r="FVY232" s="4"/>
      <c r="FVZ232" s="4"/>
      <c r="FWA232" s="4"/>
      <c r="FWB232" s="4"/>
      <c r="FWC232" s="4"/>
      <c r="FWD232" s="3"/>
      <c r="FWE232" s="11"/>
      <c r="FWF232" s="4"/>
      <c r="FWG232" s="4"/>
      <c r="FWH232" s="15"/>
      <c r="FWI232" s="15"/>
      <c r="FWJ232" s="3"/>
      <c r="FWK232" s="3"/>
      <c r="FWL232" s="4"/>
      <c r="FWM232" s="4"/>
      <c r="FWN232" s="3"/>
      <c r="FWO232" s="6"/>
      <c r="FWP232" s="14"/>
      <c r="FWQ232" s="101"/>
      <c r="FWR232" s="14"/>
      <c r="FWS232" s="4"/>
      <c r="FWT232" s="4"/>
      <c r="FWU232" s="4"/>
      <c r="FWV232" s="4"/>
      <c r="FWW232" s="4"/>
      <c r="FWX232" s="4"/>
      <c r="FWY232" s="3"/>
      <c r="FWZ232" s="11"/>
      <c r="FXA232" s="4"/>
      <c r="FXB232" s="4"/>
      <c r="FXC232" s="15"/>
      <c r="FXD232" s="15"/>
      <c r="FXE232" s="3"/>
      <c r="FXF232" s="3"/>
      <c r="FXG232" s="4"/>
      <c r="FXH232" s="4"/>
      <c r="FXI232" s="3"/>
      <c r="FXJ232" s="6"/>
      <c r="FXK232" s="14"/>
      <c r="FXL232" s="101"/>
      <c r="FXM232" s="14"/>
      <c r="FXN232" s="4"/>
      <c r="FXO232" s="4"/>
      <c r="FXP232" s="4"/>
      <c r="FXQ232" s="4"/>
      <c r="FXR232" s="4"/>
      <c r="FXS232" s="4"/>
      <c r="FXT232" s="3"/>
      <c r="FXU232" s="11"/>
      <c r="FXV232" s="4"/>
      <c r="FXW232" s="4"/>
      <c r="FXX232" s="15"/>
      <c r="FXY232" s="15"/>
      <c r="FXZ232" s="3"/>
      <c r="FYA232" s="3"/>
      <c r="FYB232" s="4"/>
      <c r="FYC232" s="4"/>
      <c r="FYD232" s="3"/>
      <c r="FYE232" s="6"/>
      <c r="FYF232" s="14"/>
      <c r="FYG232" s="101"/>
      <c r="FYH232" s="14"/>
      <c r="FYI232" s="4"/>
      <c r="FYJ232" s="4"/>
      <c r="FYK232" s="4"/>
      <c r="FYL232" s="4"/>
      <c r="FYM232" s="4"/>
      <c r="FYN232" s="4"/>
      <c r="FYO232" s="3"/>
      <c r="FYP232" s="11"/>
      <c r="FYQ232" s="4"/>
      <c r="FYR232" s="4"/>
      <c r="FYS232" s="15"/>
      <c r="FYT232" s="15"/>
      <c r="FYU232" s="3"/>
      <c r="FYV232" s="3"/>
      <c r="FYW232" s="4"/>
      <c r="FYX232" s="4"/>
      <c r="FYY232" s="3"/>
      <c r="FYZ232" s="6"/>
      <c r="FZA232" s="14"/>
      <c r="FZB232" s="101"/>
      <c r="FZC232" s="14"/>
      <c r="FZD232" s="4"/>
      <c r="FZE232" s="4"/>
      <c r="FZF232" s="4"/>
      <c r="FZG232" s="4"/>
      <c r="FZH232" s="4"/>
      <c r="FZI232" s="4"/>
      <c r="FZJ232" s="3"/>
      <c r="FZK232" s="11"/>
      <c r="FZL232" s="4"/>
      <c r="FZM232" s="4"/>
      <c r="FZN232" s="15"/>
      <c r="FZO232" s="15"/>
      <c r="FZP232" s="3"/>
      <c r="FZQ232" s="3"/>
      <c r="FZR232" s="4"/>
      <c r="FZS232" s="4"/>
      <c r="FZT232" s="3"/>
      <c r="FZU232" s="6"/>
      <c r="FZV232" s="14"/>
      <c r="FZW232" s="101"/>
      <c r="FZX232" s="14"/>
      <c r="FZY232" s="4"/>
      <c r="FZZ232" s="4"/>
      <c r="GAA232" s="4"/>
      <c r="GAB232" s="4"/>
      <c r="GAC232" s="4"/>
      <c r="GAD232" s="4"/>
      <c r="GAE232" s="3"/>
      <c r="GAF232" s="11"/>
      <c r="GAG232" s="4"/>
      <c r="GAH232" s="4"/>
      <c r="GAI232" s="15"/>
      <c r="GAJ232" s="15"/>
      <c r="GAK232" s="3"/>
      <c r="GAL232" s="3"/>
      <c r="GAM232" s="4"/>
      <c r="GAN232" s="4"/>
      <c r="GAO232" s="3"/>
      <c r="GAP232" s="6"/>
      <c r="GAQ232" s="14"/>
      <c r="GAR232" s="101"/>
      <c r="GAS232" s="14"/>
      <c r="GAT232" s="4"/>
      <c r="GAU232" s="4"/>
      <c r="GAV232" s="4"/>
      <c r="GAW232" s="4"/>
      <c r="GAX232" s="4"/>
      <c r="GAY232" s="4"/>
      <c r="GAZ232" s="3"/>
      <c r="GBA232" s="11"/>
      <c r="GBB232" s="4"/>
      <c r="GBC232" s="4"/>
      <c r="GBD232" s="15"/>
      <c r="GBE232" s="15"/>
      <c r="GBF232" s="3"/>
      <c r="GBG232" s="3"/>
      <c r="GBH232" s="4"/>
      <c r="GBI232" s="4"/>
      <c r="GBJ232" s="3"/>
      <c r="GBK232" s="6"/>
      <c r="GBL232" s="14"/>
      <c r="GBM232" s="101"/>
      <c r="GBN232" s="14"/>
      <c r="GBO232" s="4"/>
      <c r="GBP232" s="4"/>
      <c r="GBQ232" s="4"/>
      <c r="GBR232" s="4"/>
      <c r="GBS232" s="4"/>
      <c r="GBT232" s="4"/>
      <c r="GBU232" s="3"/>
      <c r="GBV232" s="11"/>
      <c r="GBW232" s="4"/>
      <c r="GBX232" s="4"/>
      <c r="GBY232" s="15"/>
      <c r="GBZ232" s="15"/>
      <c r="GCA232" s="3"/>
      <c r="GCB232" s="3"/>
      <c r="GCC232" s="4"/>
      <c r="GCD232" s="4"/>
      <c r="GCE232" s="3"/>
      <c r="GCF232" s="6"/>
      <c r="GCG232" s="14"/>
      <c r="GCH232" s="101"/>
      <c r="GCI232" s="14"/>
      <c r="GCJ232" s="4"/>
      <c r="GCK232" s="4"/>
      <c r="GCL232" s="4"/>
      <c r="GCM232" s="4"/>
      <c r="GCN232" s="4"/>
      <c r="GCO232" s="4"/>
      <c r="GCP232" s="3"/>
      <c r="GCQ232" s="11"/>
      <c r="GCR232" s="4"/>
      <c r="GCS232" s="4"/>
      <c r="GCT232" s="15"/>
      <c r="GCU232" s="15"/>
      <c r="GCV232" s="3"/>
      <c r="GCW232" s="3"/>
      <c r="GCX232" s="4"/>
      <c r="GCY232" s="4"/>
      <c r="GCZ232" s="3"/>
      <c r="GDA232" s="6"/>
      <c r="GDB232" s="14"/>
      <c r="GDC232" s="101"/>
      <c r="GDD232" s="14"/>
      <c r="GDE232" s="4"/>
      <c r="GDF232" s="4"/>
      <c r="GDG232" s="4"/>
      <c r="GDH232" s="4"/>
      <c r="GDI232" s="4"/>
      <c r="GDJ232" s="4"/>
      <c r="GDK232" s="3"/>
      <c r="GDL232" s="11"/>
      <c r="GDM232" s="4"/>
      <c r="GDN232" s="4"/>
      <c r="GDO232" s="15"/>
      <c r="GDP232" s="15"/>
      <c r="GDQ232" s="3"/>
      <c r="GDR232" s="3"/>
      <c r="GDS232" s="4"/>
      <c r="GDT232" s="4"/>
      <c r="GDU232" s="3"/>
      <c r="GDV232" s="6"/>
      <c r="GDW232" s="14"/>
      <c r="GDX232" s="101"/>
      <c r="GDY232" s="14"/>
      <c r="GDZ232" s="4"/>
      <c r="GEA232" s="4"/>
      <c r="GEB232" s="4"/>
      <c r="GEC232" s="4"/>
      <c r="GED232" s="4"/>
      <c r="GEE232" s="4"/>
      <c r="GEF232" s="3"/>
      <c r="GEG232" s="11"/>
      <c r="GEH232" s="4"/>
      <c r="GEI232" s="4"/>
      <c r="GEJ232" s="15"/>
      <c r="GEK232" s="15"/>
      <c r="GEL232" s="3"/>
      <c r="GEM232" s="3"/>
      <c r="GEN232" s="4"/>
      <c r="GEO232" s="4"/>
      <c r="GEP232" s="3"/>
      <c r="GEQ232" s="6"/>
      <c r="GER232" s="14"/>
      <c r="GES232" s="101"/>
      <c r="GET232" s="14"/>
      <c r="GEU232" s="4"/>
      <c r="GEV232" s="4"/>
      <c r="GEW232" s="4"/>
      <c r="GEX232" s="4"/>
      <c r="GEY232" s="4"/>
      <c r="GEZ232" s="4"/>
      <c r="GFA232" s="3"/>
      <c r="GFB232" s="11"/>
      <c r="GFC232" s="4"/>
      <c r="GFD232" s="4"/>
      <c r="GFE232" s="15"/>
      <c r="GFF232" s="15"/>
      <c r="GFG232" s="3"/>
      <c r="GFH232" s="3"/>
      <c r="GFI232" s="4"/>
      <c r="GFJ232" s="4"/>
      <c r="GFK232" s="3"/>
      <c r="GFL232" s="6"/>
      <c r="GFM232" s="14"/>
      <c r="GFN232" s="101"/>
      <c r="GFO232" s="14"/>
      <c r="GFP232" s="4"/>
      <c r="GFQ232" s="4"/>
      <c r="GFR232" s="4"/>
      <c r="GFS232" s="4"/>
      <c r="GFT232" s="4"/>
      <c r="GFU232" s="4"/>
      <c r="GFV232" s="3"/>
      <c r="GFW232" s="11"/>
      <c r="GFX232" s="4"/>
      <c r="GFY232" s="4"/>
      <c r="GFZ232" s="15"/>
      <c r="GGA232" s="15"/>
      <c r="GGB232" s="3"/>
      <c r="GGC232" s="3"/>
      <c r="GGD232" s="4"/>
      <c r="GGE232" s="4"/>
      <c r="GGF232" s="3"/>
      <c r="GGG232" s="6"/>
      <c r="GGH232" s="14"/>
      <c r="GGI232" s="101"/>
      <c r="GGJ232" s="14"/>
      <c r="GGK232" s="4"/>
      <c r="GGL232" s="4"/>
      <c r="GGM232" s="4"/>
      <c r="GGN232" s="4"/>
      <c r="GGO232" s="4"/>
      <c r="GGP232" s="4"/>
      <c r="GGQ232" s="3"/>
      <c r="GGR232" s="11"/>
      <c r="GGS232" s="4"/>
      <c r="GGT232" s="4"/>
      <c r="GGU232" s="15"/>
      <c r="GGV232" s="15"/>
      <c r="GGW232" s="3"/>
      <c r="GGX232" s="3"/>
      <c r="GGY232" s="4"/>
      <c r="GGZ232" s="4"/>
      <c r="GHA232" s="3"/>
      <c r="GHB232" s="6"/>
      <c r="GHC232" s="14"/>
      <c r="GHD232" s="101"/>
      <c r="GHE232" s="14"/>
      <c r="GHF232" s="4"/>
      <c r="GHG232" s="4"/>
      <c r="GHH232" s="4"/>
      <c r="GHI232" s="4"/>
      <c r="GHJ232" s="4"/>
      <c r="GHK232" s="4"/>
      <c r="GHL232" s="3"/>
      <c r="GHM232" s="11"/>
      <c r="GHN232" s="4"/>
      <c r="GHO232" s="4"/>
      <c r="GHP232" s="15"/>
      <c r="GHQ232" s="15"/>
      <c r="GHR232" s="3"/>
      <c r="GHS232" s="3"/>
      <c r="GHT232" s="4"/>
      <c r="GHU232" s="4"/>
      <c r="GHV232" s="3"/>
      <c r="GHW232" s="6"/>
      <c r="GHX232" s="14"/>
      <c r="GHY232" s="101"/>
      <c r="GHZ232" s="14"/>
      <c r="GIA232" s="4"/>
      <c r="GIB232" s="4"/>
      <c r="GIC232" s="4"/>
      <c r="GID232" s="4"/>
      <c r="GIE232" s="4"/>
      <c r="GIF232" s="4"/>
      <c r="GIG232" s="3"/>
      <c r="GIH232" s="11"/>
      <c r="GII232" s="4"/>
      <c r="GIJ232" s="4"/>
      <c r="GIK232" s="15"/>
      <c r="GIL232" s="15"/>
      <c r="GIM232" s="3"/>
      <c r="GIN232" s="3"/>
      <c r="GIO232" s="4"/>
      <c r="GIP232" s="4"/>
      <c r="GIQ232" s="3"/>
      <c r="GIR232" s="6"/>
      <c r="GIS232" s="14"/>
      <c r="GIT232" s="101"/>
      <c r="GIU232" s="14"/>
      <c r="GIV232" s="4"/>
      <c r="GIW232" s="4"/>
      <c r="GIX232" s="4"/>
      <c r="GIY232" s="4"/>
      <c r="GIZ232" s="4"/>
      <c r="GJA232" s="4"/>
      <c r="GJB232" s="3"/>
      <c r="GJC232" s="11"/>
      <c r="GJD232" s="4"/>
      <c r="GJE232" s="4"/>
      <c r="GJF232" s="15"/>
      <c r="GJG232" s="15"/>
      <c r="GJH232" s="3"/>
      <c r="GJI232" s="3"/>
      <c r="GJJ232" s="4"/>
      <c r="GJK232" s="4"/>
      <c r="GJL232" s="3"/>
      <c r="GJM232" s="6"/>
      <c r="GJN232" s="14"/>
      <c r="GJO232" s="101"/>
      <c r="GJP232" s="14"/>
      <c r="GJQ232" s="4"/>
      <c r="GJR232" s="4"/>
      <c r="GJS232" s="4"/>
      <c r="GJT232" s="4"/>
      <c r="GJU232" s="4"/>
      <c r="GJV232" s="4"/>
      <c r="GJW232" s="3"/>
      <c r="GJX232" s="11"/>
      <c r="GJY232" s="4"/>
      <c r="GJZ232" s="4"/>
      <c r="GKA232" s="15"/>
      <c r="GKB232" s="15"/>
      <c r="GKC232" s="3"/>
      <c r="GKD232" s="3"/>
      <c r="GKE232" s="4"/>
      <c r="GKF232" s="4"/>
      <c r="GKG232" s="3"/>
      <c r="GKH232" s="6"/>
      <c r="GKI232" s="14"/>
      <c r="GKJ232" s="101"/>
      <c r="GKK232" s="14"/>
      <c r="GKL232" s="4"/>
      <c r="GKM232" s="4"/>
      <c r="GKN232" s="4"/>
      <c r="GKO232" s="4"/>
      <c r="GKP232" s="4"/>
      <c r="GKQ232" s="4"/>
      <c r="GKR232" s="3"/>
      <c r="GKS232" s="11"/>
      <c r="GKT232" s="4"/>
      <c r="GKU232" s="4"/>
      <c r="GKV232" s="15"/>
      <c r="GKW232" s="15"/>
      <c r="GKX232" s="3"/>
      <c r="GKY232" s="3"/>
      <c r="GKZ232" s="4"/>
      <c r="GLA232" s="4"/>
      <c r="GLB232" s="3"/>
      <c r="GLC232" s="6"/>
      <c r="GLD232" s="14"/>
      <c r="GLE232" s="101"/>
      <c r="GLF232" s="14"/>
      <c r="GLG232" s="4"/>
      <c r="GLH232" s="4"/>
      <c r="GLI232" s="4"/>
      <c r="GLJ232" s="4"/>
      <c r="GLK232" s="4"/>
      <c r="GLL232" s="4"/>
      <c r="GLM232" s="3"/>
      <c r="GLN232" s="11"/>
      <c r="GLO232" s="4"/>
      <c r="GLP232" s="4"/>
      <c r="GLQ232" s="15"/>
      <c r="GLR232" s="15"/>
      <c r="GLS232" s="3"/>
      <c r="GLT232" s="3"/>
      <c r="GLU232" s="4"/>
      <c r="GLV232" s="4"/>
      <c r="GLW232" s="3"/>
      <c r="GLX232" s="6"/>
      <c r="GLY232" s="14"/>
      <c r="GLZ232" s="101"/>
      <c r="GMA232" s="14"/>
      <c r="GMB232" s="4"/>
      <c r="GMC232" s="4"/>
      <c r="GMD232" s="4"/>
      <c r="GME232" s="4"/>
      <c r="GMF232" s="4"/>
      <c r="GMG232" s="4"/>
      <c r="GMH232" s="3"/>
      <c r="GMI232" s="11"/>
      <c r="GMJ232" s="4"/>
      <c r="GMK232" s="4"/>
      <c r="GML232" s="15"/>
      <c r="GMM232" s="15"/>
      <c r="GMN232" s="3"/>
      <c r="GMO232" s="3"/>
      <c r="GMP232" s="4"/>
      <c r="GMQ232" s="4"/>
      <c r="GMR232" s="3"/>
      <c r="GMS232" s="6"/>
      <c r="GMT232" s="14"/>
      <c r="GMU232" s="101"/>
      <c r="GMV232" s="14"/>
      <c r="GMW232" s="4"/>
      <c r="GMX232" s="4"/>
      <c r="GMY232" s="4"/>
      <c r="GMZ232" s="4"/>
      <c r="GNA232" s="4"/>
      <c r="GNB232" s="4"/>
      <c r="GNC232" s="3"/>
      <c r="GND232" s="11"/>
      <c r="GNE232" s="4"/>
      <c r="GNF232" s="4"/>
      <c r="GNG232" s="15"/>
      <c r="GNH232" s="15"/>
      <c r="GNI232" s="3"/>
      <c r="GNJ232" s="3"/>
      <c r="GNK232" s="4"/>
      <c r="GNL232" s="4"/>
      <c r="GNM232" s="3"/>
      <c r="GNN232" s="6"/>
      <c r="GNO232" s="14"/>
      <c r="GNP232" s="101"/>
      <c r="GNQ232" s="14"/>
      <c r="GNR232" s="4"/>
      <c r="GNS232" s="4"/>
      <c r="GNT232" s="4"/>
      <c r="GNU232" s="4"/>
      <c r="GNV232" s="4"/>
      <c r="GNW232" s="4"/>
      <c r="GNX232" s="3"/>
      <c r="GNY232" s="11"/>
      <c r="GNZ232" s="4"/>
      <c r="GOA232" s="4"/>
      <c r="GOB232" s="15"/>
      <c r="GOC232" s="15"/>
      <c r="GOD232" s="3"/>
      <c r="GOE232" s="3"/>
      <c r="GOF232" s="4"/>
      <c r="GOG232" s="4"/>
      <c r="GOH232" s="3"/>
      <c r="GOI232" s="6"/>
      <c r="GOJ232" s="14"/>
      <c r="GOK232" s="101"/>
      <c r="GOL232" s="14"/>
      <c r="GOM232" s="4"/>
      <c r="GON232" s="4"/>
      <c r="GOO232" s="4"/>
      <c r="GOP232" s="4"/>
      <c r="GOQ232" s="4"/>
      <c r="GOR232" s="4"/>
      <c r="GOS232" s="3"/>
      <c r="GOT232" s="11"/>
      <c r="GOU232" s="4"/>
      <c r="GOV232" s="4"/>
      <c r="GOW232" s="15"/>
      <c r="GOX232" s="15"/>
      <c r="GOY232" s="3"/>
      <c r="GOZ232" s="3"/>
      <c r="GPA232" s="4"/>
      <c r="GPB232" s="4"/>
      <c r="GPC232" s="3"/>
      <c r="GPD232" s="6"/>
      <c r="GPE232" s="14"/>
      <c r="GPF232" s="101"/>
      <c r="GPG232" s="14"/>
      <c r="GPH232" s="4"/>
      <c r="GPI232" s="4"/>
      <c r="GPJ232" s="4"/>
      <c r="GPK232" s="4"/>
      <c r="GPL232" s="4"/>
      <c r="GPM232" s="4"/>
      <c r="GPN232" s="3"/>
      <c r="GPO232" s="11"/>
      <c r="GPP232" s="4"/>
      <c r="GPQ232" s="4"/>
      <c r="GPR232" s="15"/>
      <c r="GPS232" s="15"/>
      <c r="GPT232" s="3"/>
      <c r="GPU232" s="3"/>
      <c r="GPV232" s="4"/>
      <c r="GPW232" s="4"/>
      <c r="GPX232" s="3"/>
      <c r="GPY232" s="6"/>
      <c r="GPZ232" s="14"/>
      <c r="GQA232" s="101"/>
      <c r="GQB232" s="14"/>
      <c r="GQC232" s="4"/>
      <c r="GQD232" s="4"/>
      <c r="GQE232" s="4"/>
      <c r="GQF232" s="4"/>
      <c r="GQG232" s="4"/>
      <c r="GQH232" s="4"/>
      <c r="GQI232" s="3"/>
      <c r="GQJ232" s="11"/>
      <c r="GQK232" s="4"/>
      <c r="GQL232" s="4"/>
      <c r="GQM232" s="15"/>
      <c r="GQN232" s="15"/>
      <c r="GQO232" s="3"/>
      <c r="GQP232" s="3"/>
      <c r="GQQ232" s="4"/>
      <c r="GQR232" s="4"/>
      <c r="GQS232" s="3"/>
      <c r="GQT232" s="6"/>
      <c r="GQU232" s="14"/>
      <c r="GQV232" s="101"/>
      <c r="GQW232" s="14"/>
      <c r="GQX232" s="4"/>
      <c r="GQY232" s="4"/>
      <c r="GQZ232" s="4"/>
      <c r="GRA232" s="4"/>
      <c r="GRB232" s="4"/>
      <c r="GRC232" s="4"/>
      <c r="GRD232" s="3"/>
      <c r="GRE232" s="11"/>
      <c r="GRF232" s="4"/>
      <c r="GRG232" s="4"/>
      <c r="GRH232" s="15"/>
      <c r="GRI232" s="15"/>
      <c r="GRJ232" s="3"/>
      <c r="GRK232" s="3"/>
      <c r="GRL232" s="4"/>
      <c r="GRM232" s="4"/>
      <c r="GRN232" s="3"/>
      <c r="GRO232" s="6"/>
      <c r="GRP232" s="14"/>
      <c r="GRQ232" s="101"/>
      <c r="GRR232" s="14"/>
      <c r="GRS232" s="4"/>
      <c r="GRT232" s="4"/>
      <c r="GRU232" s="4"/>
      <c r="GRV232" s="4"/>
      <c r="GRW232" s="4"/>
      <c r="GRX232" s="4"/>
      <c r="GRY232" s="3"/>
      <c r="GRZ232" s="11"/>
      <c r="GSA232" s="4"/>
      <c r="GSB232" s="4"/>
      <c r="GSC232" s="15"/>
      <c r="GSD232" s="15"/>
      <c r="GSE232" s="3"/>
      <c r="GSF232" s="3"/>
      <c r="GSG232" s="4"/>
      <c r="GSH232" s="4"/>
      <c r="GSI232" s="3"/>
      <c r="GSJ232" s="6"/>
      <c r="GSK232" s="14"/>
      <c r="GSL232" s="101"/>
      <c r="GSM232" s="14"/>
      <c r="GSN232" s="4"/>
      <c r="GSO232" s="4"/>
      <c r="GSP232" s="4"/>
      <c r="GSQ232" s="4"/>
      <c r="GSR232" s="4"/>
      <c r="GSS232" s="4"/>
      <c r="GST232" s="3"/>
      <c r="GSU232" s="11"/>
      <c r="GSV232" s="4"/>
      <c r="GSW232" s="4"/>
      <c r="GSX232" s="15"/>
      <c r="GSY232" s="15"/>
      <c r="GSZ232" s="3"/>
      <c r="GTA232" s="3"/>
      <c r="GTB232" s="4"/>
      <c r="GTC232" s="4"/>
      <c r="GTD232" s="3"/>
      <c r="GTE232" s="6"/>
      <c r="GTF232" s="14"/>
      <c r="GTG232" s="101"/>
      <c r="GTH232" s="14"/>
      <c r="GTI232" s="4"/>
      <c r="GTJ232" s="4"/>
      <c r="GTK232" s="4"/>
      <c r="GTL232" s="4"/>
      <c r="GTM232" s="4"/>
      <c r="GTN232" s="4"/>
      <c r="GTO232" s="3"/>
      <c r="GTP232" s="11"/>
      <c r="GTQ232" s="4"/>
      <c r="GTR232" s="4"/>
      <c r="GTS232" s="15"/>
      <c r="GTT232" s="15"/>
      <c r="GTU232" s="3"/>
      <c r="GTV232" s="3"/>
      <c r="GTW232" s="4"/>
      <c r="GTX232" s="4"/>
      <c r="GTY232" s="3"/>
      <c r="GTZ232" s="6"/>
      <c r="GUA232" s="14"/>
      <c r="GUB232" s="101"/>
      <c r="GUC232" s="14"/>
      <c r="GUD232" s="4"/>
      <c r="GUE232" s="4"/>
      <c r="GUF232" s="4"/>
      <c r="GUG232" s="4"/>
      <c r="GUH232" s="4"/>
      <c r="GUI232" s="4"/>
      <c r="GUJ232" s="3"/>
      <c r="GUK232" s="11"/>
      <c r="GUL232" s="4"/>
      <c r="GUM232" s="4"/>
      <c r="GUN232" s="15"/>
      <c r="GUO232" s="15"/>
      <c r="GUP232" s="3"/>
      <c r="GUQ232" s="3"/>
      <c r="GUR232" s="4"/>
      <c r="GUS232" s="4"/>
      <c r="GUT232" s="3"/>
      <c r="GUU232" s="6"/>
      <c r="GUV232" s="14"/>
      <c r="GUW232" s="101"/>
      <c r="GUX232" s="14"/>
      <c r="GUY232" s="4"/>
      <c r="GUZ232" s="4"/>
      <c r="GVA232" s="4"/>
      <c r="GVB232" s="4"/>
      <c r="GVC232" s="4"/>
      <c r="GVD232" s="4"/>
      <c r="GVE232" s="3"/>
      <c r="GVF232" s="11"/>
      <c r="GVG232" s="4"/>
      <c r="GVH232" s="4"/>
      <c r="GVI232" s="15"/>
      <c r="GVJ232" s="15"/>
      <c r="GVK232" s="3"/>
      <c r="GVL232" s="3"/>
      <c r="GVM232" s="4"/>
      <c r="GVN232" s="4"/>
      <c r="GVO232" s="3"/>
      <c r="GVP232" s="6"/>
      <c r="GVQ232" s="14"/>
      <c r="GVR232" s="101"/>
      <c r="GVS232" s="14"/>
      <c r="GVT232" s="4"/>
      <c r="GVU232" s="4"/>
      <c r="GVV232" s="4"/>
      <c r="GVW232" s="4"/>
      <c r="GVX232" s="4"/>
      <c r="GVY232" s="4"/>
      <c r="GVZ232" s="3"/>
      <c r="GWA232" s="11"/>
      <c r="GWB232" s="4"/>
      <c r="GWC232" s="4"/>
      <c r="GWD232" s="15"/>
      <c r="GWE232" s="15"/>
      <c r="GWF232" s="3"/>
      <c r="GWG232" s="3"/>
      <c r="GWH232" s="4"/>
      <c r="GWI232" s="4"/>
      <c r="GWJ232" s="3"/>
      <c r="GWK232" s="6"/>
      <c r="GWL232" s="14"/>
      <c r="GWM232" s="101"/>
      <c r="GWN232" s="14"/>
      <c r="GWO232" s="4"/>
      <c r="GWP232" s="4"/>
      <c r="GWQ232" s="4"/>
      <c r="GWR232" s="4"/>
      <c r="GWS232" s="4"/>
      <c r="GWT232" s="4"/>
      <c r="GWU232" s="3"/>
      <c r="GWV232" s="11"/>
      <c r="GWW232" s="4"/>
      <c r="GWX232" s="4"/>
      <c r="GWY232" s="15"/>
      <c r="GWZ232" s="15"/>
      <c r="GXA232" s="3"/>
      <c r="GXB232" s="3"/>
      <c r="GXC232" s="4"/>
      <c r="GXD232" s="4"/>
      <c r="GXE232" s="3"/>
      <c r="GXF232" s="6"/>
      <c r="GXG232" s="14"/>
      <c r="GXH232" s="101"/>
      <c r="GXI232" s="14"/>
      <c r="GXJ232" s="4"/>
      <c r="GXK232" s="4"/>
      <c r="GXL232" s="4"/>
      <c r="GXM232" s="4"/>
      <c r="GXN232" s="4"/>
      <c r="GXO232" s="4"/>
      <c r="GXP232" s="3"/>
      <c r="GXQ232" s="11"/>
      <c r="GXR232" s="4"/>
      <c r="GXS232" s="4"/>
      <c r="GXT232" s="15"/>
      <c r="GXU232" s="15"/>
      <c r="GXV232" s="3"/>
      <c r="GXW232" s="3"/>
      <c r="GXX232" s="4"/>
      <c r="GXY232" s="4"/>
      <c r="GXZ232" s="3"/>
      <c r="GYA232" s="6"/>
      <c r="GYB232" s="14"/>
      <c r="GYC232" s="101"/>
      <c r="GYD232" s="14"/>
      <c r="GYE232" s="4"/>
      <c r="GYF232" s="4"/>
      <c r="GYG232" s="4"/>
      <c r="GYH232" s="4"/>
      <c r="GYI232" s="4"/>
      <c r="GYJ232" s="4"/>
      <c r="GYK232" s="3"/>
      <c r="GYL232" s="11"/>
      <c r="GYM232" s="4"/>
      <c r="GYN232" s="4"/>
      <c r="GYO232" s="15"/>
      <c r="GYP232" s="15"/>
      <c r="GYQ232" s="3"/>
      <c r="GYR232" s="3"/>
      <c r="GYS232" s="4"/>
      <c r="GYT232" s="4"/>
      <c r="GYU232" s="3"/>
      <c r="GYV232" s="6"/>
      <c r="GYW232" s="14"/>
      <c r="GYX232" s="101"/>
      <c r="GYY232" s="14"/>
      <c r="GYZ232" s="4"/>
      <c r="GZA232" s="4"/>
      <c r="GZB232" s="4"/>
      <c r="GZC232" s="4"/>
      <c r="GZD232" s="4"/>
      <c r="GZE232" s="4"/>
      <c r="GZF232" s="3"/>
      <c r="GZG232" s="11"/>
      <c r="GZH232" s="4"/>
      <c r="GZI232" s="4"/>
      <c r="GZJ232" s="15"/>
      <c r="GZK232" s="15"/>
      <c r="GZL232" s="3"/>
      <c r="GZM232" s="3"/>
      <c r="GZN232" s="4"/>
      <c r="GZO232" s="4"/>
      <c r="GZP232" s="3"/>
      <c r="GZQ232" s="6"/>
      <c r="GZR232" s="14"/>
      <c r="GZS232" s="101"/>
      <c r="GZT232" s="14"/>
      <c r="GZU232" s="4"/>
      <c r="GZV232" s="4"/>
      <c r="GZW232" s="4"/>
      <c r="GZX232" s="4"/>
      <c r="GZY232" s="4"/>
      <c r="GZZ232" s="4"/>
      <c r="HAA232" s="3"/>
      <c r="HAB232" s="11"/>
      <c r="HAC232" s="4"/>
      <c r="HAD232" s="4"/>
      <c r="HAE232" s="15"/>
      <c r="HAF232" s="15"/>
      <c r="HAG232" s="3"/>
      <c r="HAH232" s="3"/>
      <c r="HAI232" s="4"/>
      <c r="HAJ232" s="4"/>
      <c r="HAK232" s="3"/>
      <c r="HAL232" s="6"/>
      <c r="HAM232" s="14"/>
      <c r="HAN232" s="101"/>
      <c r="HAO232" s="14"/>
      <c r="HAP232" s="4"/>
      <c r="HAQ232" s="4"/>
      <c r="HAR232" s="4"/>
      <c r="HAS232" s="4"/>
      <c r="HAT232" s="4"/>
      <c r="HAU232" s="4"/>
      <c r="HAV232" s="3"/>
      <c r="HAW232" s="11"/>
      <c r="HAX232" s="4"/>
      <c r="HAY232" s="4"/>
      <c r="HAZ232" s="15"/>
      <c r="HBA232" s="15"/>
      <c r="HBB232" s="3"/>
      <c r="HBC232" s="3"/>
      <c r="HBD232" s="4"/>
      <c r="HBE232" s="4"/>
      <c r="HBF232" s="3"/>
      <c r="HBG232" s="6"/>
      <c r="HBH232" s="14"/>
      <c r="HBI232" s="101"/>
      <c r="HBJ232" s="14"/>
      <c r="HBK232" s="4"/>
      <c r="HBL232" s="4"/>
      <c r="HBM232" s="4"/>
      <c r="HBN232" s="4"/>
      <c r="HBO232" s="4"/>
      <c r="HBP232" s="4"/>
      <c r="HBQ232" s="3"/>
      <c r="HBR232" s="11"/>
      <c r="HBS232" s="4"/>
      <c r="HBT232" s="4"/>
      <c r="HBU232" s="15"/>
      <c r="HBV232" s="15"/>
      <c r="HBW232" s="3"/>
      <c r="HBX232" s="3"/>
      <c r="HBY232" s="4"/>
      <c r="HBZ232" s="4"/>
      <c r="HCA232" s="3"/>
      <c r="HCB232" s="6"/>
      <c r="HCC232" s="14"/>
      <c r="HCD232" s="101"/>
      <c r="HCE232" s="14"/>
      <c r="HCF232" s="4"/>
      <c r="HCG232" s="4"/>
      <c r="HCH232" s="4"/>
      <c r="HCI232" s="4"/>
      <c r="HCJ232" s="4"/>
      <c r="HCK232" s="4"/>
      <c r="HCL232" s="3"/>
      <c r="HCM232" s="11"/>
      <c r="HCN232" s="4"/>
      <c r="HCO232" s="4"/>
      <c r="HCP232" s="15"/>
      <c r="HCQ232" s="15"/>
      <c r="HCR232" s="3"/>
      <c r="HCS232" s="3"/>
      <c r="HCT232" s="4"/>
      <c r="HCU232" s="4"/>
      <c r="HCV232" s="3"/>
      <c r="HCW232" s="6"/>
      <c r="HCX232" s="14"/>
      <c r="HCY232" s="101"/>
      <c r="HCZ232" s="14"/>
      <c r="HDA232" s="4"/>
      <c r="HDB232" s="4"/>
      <c r="HDC232" s="4"/>
      <c r="HDD232" s="4"/>
      <c r="HDE232" s="4"/>
      <c r="HDF232" s="4"/>
      <c r="HDG232" s="3"/>
      <c r="HDH232" s="11"/>
      <c r="HDI232" s="4"/>
      <c r="HDJ232" s="4"/>
      <c r="HDK232" s="15"/>
      <c r="HDL232" s="15"/>
      <c r="HDM232" s="3"/>
      <c r="HDN232" s="3"/>
      <c r="HDO232" s="4"/>
      <c r="HDP232" s="4"/>
      <c r="HDQ232" s="3"/>
      <c r="HDR232" s="6"/>
      <c r="HDS232" s="14"/>
      <c r="HDT232" s="101"/>
      <c r="HDU232" s="14"/>
      <c r="HDV232" s="4"/>
      <c r="HDW232" s="4"/>
      <c r="HDX232" s="4"/>
      <c r="HDY232" s="4"/>
      <c r="HDZ232" s="4"/>
      <c r="HEA232" s="4"/>
      <c r="HEB232" s="3"/>
      <c r="HEC232" s="11"/>
      <c r="HED232" s="4"/>
      <c r="HEE232" s="4"/>
      <c r="HEF232" s="15"/>
      <c r="HEG232" s="15"/>
      <c r="HEH232" s="3"/>
      <c r="HEI232" s="3"/>
      <c r="HEJ232" s="4"/>
      <c r="HEK232" s="4"/>
      <c r="HEL232" s="3"/>
      <c r="HEM232" s="6"/>
      <c r="HEN232" s="14"/>
      <c r="HEO232" s="101"/>
      <c r="HEP232" s="14"/>
      <c r="HEQ232" s="4"/>
      <c r="HER232" s="4"/>
      <c r="HES232" s="4"/>
      <c r="HET232" s="4"/>
      <c r="HEU232" s="4"/>
      <c r="HEV232" s="4"/>
      <c r="HEW232" s="3"/>
      <c r="HEX232" s="11"/>
      <c r="HEY232" s="4"/>
      <c r="HEZ232" s="4"/>
      <c r="HFA232" s="15"/>
      <c r="HFB232" s="15"/>
      <c r="HFC232" s="3"/>
      <c r="HFD232" s="3"/>
      <c r="HFE232" s="4"/>
      <c r="HFF232" s="4"/>
      <c r="HFG232" s="3"/>
      <c r="HFH232" s="6"/>
      <c r="HFI232" s="14"/>
      <c r="HFJ232" s="101"/>
      <c r="HFK232" s="14"/>
      <c r="HFL232" s="4"/>
      <c r="HFM232" s="4"/>
      <c r="HFN232" s="4"/>
      <c r="HFO232" s="4"/>
      <c r="HFP232" s="4"/>
      <c r="HFQ232" s="4"/>
      <c r="HFR232" s="3"/>
      <c r="HFS232" s="11"/>
      <c r="HFT232" s="4"/>
      <c r="HFU232" s="4"/>
      <c r="HFV232" s="15"/>
      <c r="HFW232" s="15"/>
      <c r="HFX232" s="3"/>
      <c r="HFY232" s="3"/>
      <c r="HFZ232" s="4"/>
      <c r="HGA232" s="4"/>
      <c r="HGB232" s="3"/>
      <c r="HGC232" s="6"/>
      <c r="HGD232" s="14"/>
      <c r="HGE232" s="101"/>
      <c r="HGF232" s="14"/>
      <c r="HGG232" s="4"/>
      <c r="HGH232" s="4"/>
      <c r="HGI232" s="4"/>
      <c r="HGJ232" s="4"/>
      <c r="HGK232" s="4"/>
      <c r="HGL232" s="4"/>
      <c r="HGM232" s="3"/>
      <c r="HGN232" s="11"/>
      <c r="HGO232" s="4"/>
      <c r="HGP232" s="4"/>
      <c r="HGQ232" s="15"/>
      <c r="HGR232" s="15"/>
      <c r="HGS232" s="3"/>
      <c r="HGT232" s="3"/>
      <c r="HGU232" s="4"/>
      <c r="HGV232" s="4"/>
      <c r="HGW232" s="3"/>
      <c r="HGX232" s="6"/>
      <c r="HGY232" s="14"/>
      <c r="HGZ232" s="101"/>
      <c r="HHA232" s="14"/>
      <c r="HHB232" s="4"/>
      <c r="HHC232" s="4"/>
      <c r="HHD232" s="4"/>
      <c r="HHE232" s="4"/>
      <c r="HHF232" s="4"/>
      <c r="HHG232" s="4"/>
      <c r="HHH232" s="3"/>
      <c r="HHI232" s="11"/>
      <c r="HHJ232" s="4"/>
      <c r="HHK232" s="4"/>
      <c r="HHL232" s="15"/>
      <c r="HHM232" s="15"/>
      <c r="HHN232" s="3"/>
      <c r="HHO232" s="3"/>
      <c r="HHP232" s="4"/>
      <c r="HHQ232" s="4"/>
      <c r="HHR232" s="3"/>
      <c r="HHS232" s="6"/>
      <c r="HHT232" s="14"/>
      <c r="HHU232" s="101"/>
      <c r="HHV232" s="14"/>
      <c r="HHW232" s="4"/>
      <c r="HHX232" s="4"/>
      <c r="HHY232" s="4"/>
      <c r="HHZ232" s="4"/>
      <c r="HIA232" s="4"/>
      <c r="HIB232" s="4"/>
      <c r="HIC232" s="3"/>
      <c r="HID232" s="11"/>
      <c r="HIE232" s="4"/>
      <c r="HIF232" s="4"/>
      <c r="HIG232" s="15"/>
      <c r="HIH232" s="15"/>
      <c r="HII232" s="3"/>
      <c r="HIJ232" s="3"/>
      <c r="HIK232" s="4"/>
      <c r="HIL232" s="4"/>
      <c r="HIM232" s="3"/>
      <c r="HIN232" s="6"/>
      <c r="HIO232" s="14"/>
      <c r="HIP232" s="101"/>
      <c r="HIQ232" s="14"/>
      <c r="HIR232" s="4"/>
      <c r="HIS232" s="4"/>
      <c r="HIT232" s="4"/>
      <c r="HIU232" s="4"/>
      <c r="HIV232" s="4"/>
      <c r="HIW232" s="4"/>
      <c r="HIX232" s="3"/>
      <c r="HIY232" s="11"/>
      <c r="HIZ232" s="4"/>
      <c r="HJA232" s="4"/>
      <c r="HJB232" s="15"/>
      <c r="HJC232" s="15"/>
      <c r="HJD232" s="3"/>
      <c r="HJE232" s="3"/>
      <c r="HJF232" s="4"/>
      <c r="HJG232" s="4"/>
      <c r="HJH232" s="3"/>
      <c r="HJI232" s="6"/>
      <c r="HJJ232" s="14"/>
      <c r="HJK232" s="101"/>
      <c r="HJL232" s="14"/>
      <c r="HJM232" s="4"/>
      <c r="HJN232" s="4"/>
      <c r="HJO232" s="4"/>
      <c r="HJP232" s="4"/>
      <c r="HJQ232" s="4"/>
      <c r="HJR232" s="4"/>
      <c r="HJS232" s="3"/>
      <c r="HJT232" s="11"/>
      <c r="HJU232" s="4"/>
      <c r="HJV232" s="4"/>
      <c r="HJW232" s="15"/>
      <c r="HJX232" s="15"/>
      <c r="HJY232" s="3"/>
      <c r="HJZ232" s="3"/>
      <c r="HKA232" s="4"/>
      <c r="HKB232" s="4"/>
      <c r="HKC232" s="3"/>
      <c r="HKD232" s="6"/>
      <c r="HKE232" s="14"/>
      <c r="HKF232" s="101"/>
      <c r="HKG232" s="14"/>
      <c r="HKH232" s="4"/>
      <c r="HKI232" s="4"/>
      <c r="HKJ232" s="4"/>
      <c r="HKK232" s="4"/>
      <c r="HKL232" s="4"/>
      <c r="HKM232" s="4"/>
      <c r="HKN232" s="3"/>
      <c r="HKO232" s="11"/>
      <c r="HKP232" s="4"/>
      <c r="HKQ232" s="4"/>
      <c r="HKR232" s="15"/>
      <c r="HKS232" s="15"/>
      <c r="HKT232" s="3"/>
      <c r="HKU232" s="3"/>
      <c r="HKV232" s="4"/>
      <c r="HKW232" s="4"/>
      <c r="HKX232" s="3"/>
      <c r="HKY232" s="6"/>
      <c r="HKZ232" s="14"/>
      <c r="HLA232" s="101"/>
      <c r="HLB232" s="14"/>
      <c r="HLC232" s="4"/>
      <c r="HLD232" s="4"/>
      <c r="HLE232" s="4"/>
      <c r="HLF232" s="4"/>
      <c r="HLG232" s="4"/>
      <c r="HLH232" s="4"/>
      <c r="HLI232" s="3"/>
      <c r="HLJ232" s="11"/>
      <c r="HLK232" s="4"/>
      <c r="HLL232" s="4"/>
      <c r="HLM232" s="15"/>
      <c r="HLN232" s="15"/>
      <c r="HLO232" s="3"/>
      <c r="HLP232" s="3"/>
      <c r="HLQ232" s="4"/>
      <c r="HLR232" s="4"/>
      <c r="HLS232" s="3"/>
      <c r="HLT232" s="6"/>
      <c r="HLU232" s="14"/>
      <c r="HLV232" s="101"/>
      <c r="HLW232" s="14"/>
      <c r="HLX232" s="4"/>
      <c r="HLY232" s="4"/>
      <c r="HLZ232" s="4"/>
      <c r="HMA232" s="4"/>
      <c r="HMB232" s="4"/>
      <c r="HMC232" s="4"/>
      <c r="HMD232" s="3"/>
      <c r="HME232" s="11"/>
      <c r="HMF232" s="4"/>
      <c r="HMG232" s="4"/>
      <c r="HMH232" s="15"/>
      <c r="HMI232" s="15"/>
      <c r="HMJ232" s="3"/>
      <c r="HMK232" s="3"/>
      <c r="HML232" s="4"/>
      <c r="HMM232" s="4"/>
      <c r="HMN232" s="3"/>
      <c r="HMO232" s="6"/>
      <c r="HMP232" s="14"/>
      <c r="HMQ232" s="101"/>
      <c r="HMR232" s="14"/>
      <c r="HMS232" s="4"/>
      <c r="HMT232" s="4"/>
      <c r="HMU232" s="4"/>
      <c r="HMV232" s="4"/>
      <c r="HMW232" s="4"/>
      <c r="HMX232" s="4"/>
      <c r="HMY232" s="3"/>
      <c r="HMZ232" s="11"/>
      <c r="HNA232" s="4"/>
      <c r="HNB232" s="4"/>
      <c r="HNC232" s="15"/>
      <c r="HND232" s="15"/>
      <c r="HNE232" s="3"/>
      <c r="HNF232" s="3"/>
      <c r="HNG232" s="4"/>
      <c r="HNH232" s="4"/>
      <c r="HNI232" s="3"/>
      <c r="HNJ232" s="6"/>
      <c r="HNK232" s="14"/>
      <c r="HNL232" s="101"/>
      <c r="HNM232" s="14"/>
      <c r="HNN232" s="4"/>
      <c r="HNO232" s="4"/>
      <c r="HNP232" s="4"/>
      <c r="HNQ232" s="4"/>
      <c r="HNR232" s="4"/>
      <c r="HNS232" s="4"/>
      <c r="HNT232" s="3"/>
      <c r="HNU232" s="11"/>
      <c r="HNV232" s="4"/>
      <c r="HNW232" s="4"/>
      <c r="HNX232" s="15"/>
      <c r="HNY232" s="15"/>
      <c r="HNZ232" s="3"/>
      <c r="HOA232" s="3"/>
      <c r="HOB232" s="4"/>
      <c r="HOC232" s="4"/>
      <c r="HOD232" s="3"/>
      <c r="HOE232" s="6"/>
      <c r="HOF232" s="14"/>
      <c r="HOG232" s="101"/>
      <c r="HOH232" s="14"/>
      <c r="HOI232" s="4"/>
      <c r="HOJ232" s="4"/>
      <c r="HOK232" s="4"/>
      <c r="HOL232" s="4"/>
      <c r="HOM232" s="4"/>
      <c r="HON232" s="4"/>
      <c r="HOO232" s="3"/>
      <c r="HOP232" s="11"/>
      <c r="HOQ232" s="4"/>
      <c r="HOR232" s="4"/>
      <c r="HOS232" s="15"/>
      <c r="HOT232" s="15"/>
      <c r="HOU232" s="3"/>
      <c r="HOV232" s="3"/>
      <c r="HOW232" s="4"/>
      <c r="HOX232" s="4"/>
      <c r="HOY232" s="3"/>
      <c r="HOZ232" s="6"/>
      <c r="HPA232" s="14"/>
      <c r="HPB232" s="101"/>
      <c r="HPC232" s="14"/>
      <c r="HPD232" s="4"/>
      <c r="HPE232" s="4"/>
      <c r="HPF232" s="4"/>
      <c r="HPG232" s="4"/>
      <c r="HPH232" s="4"/>
      <c r="HPI232" s="4"/>
      <c r="HPJ232" s="3"/>
      <c r="HPK232" s="11"/>
      <c r="HPL232" s="4"/>
      <c r="HPM232" s="4"/>
      <c r="HPN232" s="15"/>
      <c r="HPO232" s="15"/>
      <c r="HPP232" s="3"/>
      <c r="HPQ232" s="3"/>
      <c r="HPR232" s="4"/>
      <c r="HPS232" s="4"/>
      <c r="HPT232" s="3"/>
      <c r="HPU232" s="6"/>
      <c r="HPV232" s="14"/>
      <c r="HPW232" s="101"/>
      <c r="HPX232" s="14"/>
      <c r="HPY232" s="4"/>
      <c r="HPZ232" s="4"/>
      <c r="HQA232" s="4"/>
      <c r="HQB232" s="4"/>
      <c r="HQC232" s="4"/>
      <c r="HQD232" s="4"/>
      <c r="HQE232" s="3"/>
      <c r="HQF232" s="11"/>
      <c r="HQG232" s="4"/>
      <c r="HQH232" s="4"/>
      <c r="HQI232" s="15"/>
      <c r="HQJ232" s="15"/>
      <c r="HQK232" s="3"/>
      <c r="HQL232" s="3"/>
      <c r="HQM232" s="4"/>
      <c r="HQN232" s="4"/>
      <c r="HQO232" s="3"/>
      <c r="HQP232" s="6"/>
      <c r="HQQ232" s="14"/>
      <c r="HQR232" s="101"/>
      <c r="HQS232" s="14"/>
      <c r="HQT232" s="4"/>
      <c r="HQU232" s="4"/>
      <c r="HQV232" s="4"/>
      <c r="HQW232" s="4"/>
      <c r="HQX232" s="4"/>
      <c r="HQY232" s="4"/>
      <c r="HQZ232" s="3"/>
      <c r="HRA232" s="11"/>
      <c r="HRB232" s="4"/>
      <c r="HRC232" s="4"/>
      <c r="HRD232" s="15"/>
      <c r="HRE232" s="15"/>
      <c r="HRF232" s="3"/>
      <c r="HRG232" s="3"/>
      <c r="HRH232" s="4"/>
      <c r="HRI232" s="4"/>
      <c r="HRJ232" s="3"/>
      <c r="HRK232" s="6"/>
      <c r="HRL232" s="14"/>
      <c r="HRM232" s="101"/>
      <c r="HRN232" s="14"/>
      <c r="HRO232" s="4"/>
      <c r="HRP232" s="4"/>
      <c r="HRQ232" s="4"/>
      <c r="HRR232" s="4"/>
      <c r="HRS232" s="4"/>
      <c r="HRT232" s="4"/>
      <c r="HRU232" s="3"/>
      <c r="HRV232" s="11"/>
      <c r="HRW232" s="4"/>
      <c r="HRX232" s="4"/>
      <c r="HRY232" s="15"/>
      <c r="HRZ232" s="15"/>
      <c r="HSA232" s="3"/>
      <c r="HSB232" s="3"/>
      <c r="HSC232" s="4"/>
      <c r="HSD232" s="4"/>
      <c r="HSE232" s="3"/>
      <c r="HSF232" s="6"/>
      <c r="HSG232" s="14"/>
      <c r="HSH232" s="101"/>
      <c r="HSI232" s="14"/>
      <c r="HSJ232" s="4"/>
      <c r="HSK232" s="4"/>
      <c r="HSL232" s="4"/>
      <c r="HSM232" s="4"/>
      <c r="HSN232" s="4"/>
      <c r="HSO232" s="4"/>
      <c r="HSP232" s="3"/>
      <c r="HSQ232" s="11"/>
      <c r="HSR232" s="4"/>
      <c r="HSS232" s="4"/>
      <c r="HST232" s="15"/>
      <c r="HSU232" s="15"/>
      <c r="HSV232" s="3"/>
      <c r="HSW232" s="3"/>
      <c r="HSX232" s="4"/>
      <c r="HSY232" s="4"/>
      <c r="HSZ232" s="3"/>
      <c r="HTA232" s="6"/>
      <c r="HTB232" s="14"/>
      <c r="HTC232" s="101"/>
      <c r="HTD232" s="14"/>
      <c r="HTE232" s="4"/>
      <c r="HTF232" s="4"/>
      <c r="HTG232" s="4"/>
      <c r="HTH232" s="4"/>
      <c r="HTI232" s="4"/>
      <c r="HTJ232" s="4"/>
      <c r="HTK232" s="3"/>
      <c r="HTL232" s="11"/>
      <c r="HTM232" s="4"/>
      <c r="HTN232" s="4"/>
      <c r="HTO232" s="15"/>
      <c r="HTP232" s="15"/>
      <c r="HTQ232" s="3"/>
      <c r="HTR232" s="3"/>
      <c r="HTS232" s="4"/>
      <c r="HTT232" s="4"/>
      <c r="HTU232" s="3"/>
      <c r="HTV232" s="6"/>
      <c r="HTW232" s="14"/>
      <c r="HTX232" s="101"/>
      <c r="HTY232" s="14"/>
      <c r="HTZ232" s="4"/>
      <c r="HUA232" s="4"/>
      <c r="HUB232" s="4"/>
      <c r="HUC232" s="4"/>
      <c r="HUD232" s="4"/>
      <c r="HUE232" s="4"/>
      <c r="HUF232" s="3"/>
      <c r="HUG232" s="11"/>
      <c r="HUH232" s="4"/>
      <c r="HUI232" s="4"/>
      <c r="HUJ232" s="15"/>
      <c r="HUK232" s="15"/>
      <c r="HUL232" s="3"/>
      <c r="HUM232" s="3"/>
      <c r="HUN232" s="4"/>
      <c r="HUO232" s="4"/>
      <c r="HUP232" s="3"/>
      <c r="HUQ232" s="6"/>
      <c r="HUR232" s="14"/>
      <c r="HUS232" s="101"/>
      <c r="HUT232" s="14"/>
      <c r="HUU232" s="4"/>
      <c r="HUV232" s="4"/>
      <c r="HUW232" s="4"/>
      <c r="HUX232" s="4"/>
      <c r="HUY232" s="4"/>
      <c r="HUZ232" s="4"/>
      <c r="HVA232" s="3"/>
      <c r="HVB232" s="11"/>
      <c r="HVC232" s="4"/>
      <c r="HVD232" s="4"/>
      <c r="HVE232" s="15"/>
      <c r="HVF232" s="15"/>
      <c r="HVG232" s="3"/>
      <c r="HVH232" s="3"/>
      <c r="HVI232" s="4"/>
      <c r="HVJ232" s="4"/>
      <c r="HVK232" s="3"/>
      <c r="HVL232" s="6"/>
      <c r="HVM232" s="14"/>
      <c r="HVN232" s="101"/>
      <c r="HVO232" s="14"/>
      <c r="HVP232" s="4"/>
      <c r="HVQ232" s="4"/>
      <c r="HVR232" s="4"/>
      <c r="HVS232" s="4"/>
      <c r="HVT232" s="4"/>
      <c r="HVU232" s="4"/>
      <c r="HVV232" s="3"/>
      <c r="HVW232" s="11"/>
      <c r="HVX232" s="4"/>
      <c r="HVY232" s="4"/>
      <c r="HVZ232" s="15"/>
      <c r="HWA232" s="15"/>
      <c r="HWB232" s="3"/>
      <c r="HWC232" s="3"/>
      <c r="HWD232" s="4"/>
      <c r="HWE232" s="4"/>
      <c r="HWF232" s="3"/>
      <c r="HWG232" s="6"/>
      <c r="HWH232" s="14"/>
      <c r="HWI232" s="101"/>
      <c r="HWJ232" s="14"/>
      <c r="HWK232" s="4"/>
      <c r="HWL232" s="4"/>
      <c r="HWM232" s="4"/>
      <c r="HWN232" s="4"/>
      <c r="HWO232" s="4"/>
      <c r="HWP232" s="4"/>
      <c r="HWQ232" s="3"/>
      <c r="HWR232" s="11"/>
      <c r="HWS232" s="4"/>
      <c r="HWT232" s="4"/>
      <c r="HWU232" s="15"/>
      <c r="HWV232" s="15"/>
      <c r="HWW232" s="3"/>
      <c r="HWX232" s="3"/>
      <c r="HWY232" s="4"/>
      <c r="HWZ232" s="4"/>
      <c r="HXA232" s="3"/>
      <c r="HXB232" s="6"/>
      <c r="HXC232" s="14"/>
      <c r="HXD232" s="101"/>
      <c r="HXE232" s="14"/>
      <c r="HXF232" s="4"/>
      <c r="HXG232" s="4"/>
      <c r="HXH232" s="4"/>
      <c r="HXI232" s="4"/>
      <c r="HXJ232" s="4"/>
      <c r="HXK232" s="4"/>
      <c r="HXL232" s="3"/>
      <c r="HXM232" s="11"/>
      <c r="HXN232" s="4"/>
      <c r="HXO232" s="4"/>
      <c r="HXP232" s="15"/>
      <c r="HXQ232" s="15"/>
      <c r="HXR232" s="3"/>
      <c r="HXS232" s="3"/>
      <c r="HXT232" s="4"/>
      <c r="HXU232" s="4"/>
      <c r="HXV232" s="3"/>
      <c r="HXW232" s="6"/>
      <c r="HXX232" s="14"/>
      <c r="HXY232" s="101"/>
      <c r="HXZ232" s="14"/>
      <c r="HYA232" s="4"/>
      <c r="HYB232" s="4"/>
      <c r="HYC232" s="4"/>
      <c r="HYD232" s="4"/>
      <c r="HYE232" s="4"/>
      <c r="HYF232" s="4"/>
      <c r="HYG232" s="3"/>
      <c r="HYH232" s="11"/>
      <c r="HYI232" s="4"/>
      <c r="HYJ232" s="4"/>
      <c r="HYK232" s="15"/>
      <c r="HYL232" s="15"/>
      <c r="HYM232" s="3"/>
      <c r="HYN232" s="3"/>
      <c r="HYO232" s="4"/>
      <c r="HYP232" s="4"/>
      <c r="HYQ232" s="3"/>
      <c r="HYR232" s="6"/>
      <c r="HYS232" s="14"/>
      <c r="HYT232" s="101"/>
      <c r="HYU232" s="14"/>
      <c r="HYV232" s="4"/>
      <c r="HYW232" s="4"/>
      <c r="HYX232" s="4"/>
      <c r="HYY232" s="4"/>
      <c r="HYZ232" s="4"/>
      <c r="HZA232" s="4"/>
      <c r="HZB232" s="3"/>
      <c r="HZC232" s="11"/>
      <c r="HZD232" s="4"/>
      <c r="HZE232" s="4"/>
      <c r="HZF232" s="15"/>
      <c r="HZG232" s="15"/>
      <c r="HZH232" s="3"/>
      <c r="HZI232" s="3"/>
      <c r="HZJ232" s="4"/>
      <c r="HZK232" s="4"/>
      <c r="HZL232" s="3"/>
      <c r="HZM232" s="6"/>
      <c r="HZN232" s="14"/>
      <c r="HZO232" s="101"/>
      <c r="HZP232" s="14"/>
      <c r="HZQ232" s="4"/>
      <c r="HZR232" s="4"/>
      <c r="HZS232" s="4"/>
      <c r="HZT232" s="4"/>
      <c r="HZU232" s="4"/>
      <c r="HZV232" s="4"/>
      <c r="HZW232" s="3"/>
      <c r="HZX232" s="11"/>
      <c r="HZY232" s="4"/>
      <c r="HZZ232" s="4"/>
      <c r="IAA232" s="15"/>
      <c r="IAB232" s="15"/>
      <c r="IAC232" s="3"/>
      <c r="IAD232" s="3"/>
      <c r="IAE232" s="4"/>
      <c r="IAF232" s="4"/>
      <c r="IAG232" s="3"/>
      <c r="IAH232" s="6"/>
      <c r="IAI232" s="14"/>
      <c r="IAJ232" s="101"/>
      <c r="IAK232" s="14"/>
      <c r="IAL232" s="4"/>
      <c r="IAM232" s="4"/>
      <c r="IAN232" s="4"/>
      <c r="IAO232" s="4"/>
      <c r="IAP232" s="4"/>
      <c r="IAQ232" s="4"/>
      <c r="IAR232" s="3"/>
      <c r="IAS232" s="11"/>
      <c r="IAT232" s="4"/>
      <c r="IAU232" s="4"/>
      <c r="IAV232" s="15"/>
      <c r="IAW232" s="15"/>
      <c r="IAX232" s="3"/>
      <c r="IAY232" s="3"/>
      <c r="IAZ232" s="4"/>
      <c r="IBA232" s="4"/>
      <c r="IBB232" s="3"/>
      <c r="IBC232" s="6"/>
      <c r="IBD232" s="14"/>
      <c r="IBE232" s="101"/>
      <c r="IBF232" s="14"/>
      <c r="IBG232" s="4"/>
      <c r="IBH232" s="4"/>
      <c r="IBI232" s="4"/>
      <c r="IBJ232" s="4"/>
      <c r="IBK232" s="4"/>
      <c r="IBL232" s="4"/>
      <c r="IBM232" s="3"/>
      <c r="IBN232" s="11"/>
      <c r="IBO232" s="4"/>
      <c r="IBP232" s="4"/>
      <c r="IBQ232" s="15"/>
      <c r="IBR232" s="15"/>
      <c r="IBS232" s="3"/>
      <c r="IBT232" s="3"/>
      <c r="IBU232" s="4"/>
      <c r="IBV232" s="4"/>
      <c r="IBW232" s="3"/>
      <c r="IBX232" s="6"/>
      <c r="IBY232" s="14"/>
      <c r="IBZ232" s="101"/>
      <c r="ICA232" s="14"/>
      <c r="ICB232" s="4"/>
      <c r="ICC232" s="4"/>
      <c r="ICD232" s="4"/>
      <c r="ICE232" s="4"/>
      <c r="ICF232" s="4"/>
      <c r="ICG232" s="4"/>
      <c r="ICH232" s="3"/>
      <c r="ICI232" s="11"/>
      <c r="ICJ232" s="4"/>
      <c r="ICK232" s="4"/>
      <c r="ICL232" s="15"/>
      <c r="ICM232" s="15"/>
      <c r="ICN232" s="3"/>
      <c r="ICO232" s="3"/>
      <c r="ICP232" s="4"/>
      <c r="ICQ232" s="4"/>
      <c r="ICR232" s="3"/>
      <c r="ICS232" s="6"/>
      <c r="ICT232" s="14"/>
      <c r="ICU232" s="101"/>
      <c r="ICV232" s="14"/>
      <c r="ICW232" s="4"/>
      <c r="ICX232" s="4"/>
      <c r="ICY232" s="4"/>
      <c r="ICZ232" s="4"/>
      <c r="IDA232" s="4"/>
      <c r="IDB232" s="4"/>
      <c r="IDC232" s="3"/>
      <c r="IDD232" s="11"/>
      <c r="IDE232" s="4"/>
      <c r="IDF232" s="4"/>
      <c r="IDG232" s="15"/>
      <c r="IDH232" s="15"/>
      <c r="IDI232" s="3"/>
      <c r="IDJ232" s="3"/>
      <c r="IDK232" s="4"/>
      <c r="IDL232" s="4"/>
      <c r="IDM232" s="3"/>
      <c r="IDN232" s="6"/>
      <c r="IDO232" s="14"/>
      <c r="IDP232" s="101"/>
      <c r="IDQ232" s="14"/>
      <c r="IDR232" s="4"/>
      <c r="IDS232" s="4"/>
      <c r="IDT232" s="4"/>
      <c r="IDU232" s="4"/>
      <c r="IDV232" s="4"/>
      <c r="IDW232" s="4"/>
      <c r="IDX232" s="3"/>
      <c r="IDY232" s="11"/>
      <c r="IDZ232" s="4"/>
      <c r="IEA232" s="4"/>
      <c r="IEB232" s="15"/>
      <c r="IEC232" s="15"/>
      <c r="IED232" s="3"/>
      <c r="IEE232" s="3"/>
      <c r="IEF232" s="4"/>
      <c r="IEG232" s="4"/>
      <c r="IEH232" s="3"/>
      <c r="IEI232" s="6"/>
      <c r="IEJ232" s="14"/>
      <c r="IEK232" s="101"/>
      <c r="IEL232" s="14"/>
      <c r="IEM232" s="4"/>
      <c r="IEN232" s="4"/>
      <c r="IEO232" s="4"/>
      <c r="IEP232" s="4"/>
      <c r="IEQ232" s="4"/>
      <c r="IER232" s="4"/>
      <c r="IES232" s="3"/>
      <c r="IET232" s="11"/>
      <c r="IEU232" s="4"/>
      <c r="IEV232" s="4"/>
      <c r="IEW232" s="15"/>
      <c r="IEX232" s="15"/>
      <c r="IEY232" s="3"/>
      <c r="IEZ232" s="3"/>
      <c r="IFA232" s="4"/>
      <c r="IFB232" s="4"/>
      <c r="IFC232" s="3"/>
      <c r="IFD232" s="6"/>
      <c r="IFE232" s="14"/>
      <c r="IFF232" s="101"/>
      <c r="IFG232" s="14"/>
      <c r="IFH232" s="4"/>
      <c r="IFI232" s="4"/>
      <c r="IFJ232" s="4"/>
      <c r="IFK232" s="4"/>
      <c r="IFL232" s="4"/>
      <c r="IFM232" s="4"/>
      <c r="IFN232" s="3"/>
      <c r="IFO232" s="11"/>
      <c r="IFP232" s="4"/>
      <c r="IFQ232" s="4"/>
      <c r="IFR232" s="15"/>
      <c r="IFS232" s="15"/>
      <c r="IFT232" s="3"/>
      <c r="IFU232" s="3"/>
      <c r="IFV232" s="4"/>
      <c r="IFW232" s="4"/>
      <c r="IFX232" s="3"/>
      <c r="IFY232" s="6"/>
      <c r="IFZ232" s="14"/>
      <c r="IGA232" s="101"/>
      <c r="IGB232" s="14"/>
      <c r="IGC232" s="4"/>
      <c r="IGD232" s="4"/>
      <c r="IGE232" s="4"/>
      <c r="IGF232" s="4"/>
      <c r="IGG232" s="4"/>
      <c r="IGH232" s="4"/>
      <c r="IGI232" s="3"/>
      <c r="IGJ232" s="11"/>
      <c r="IGK232" s="4"/>
      <c r="IGL232" s="4"/>
      <c r="IGM232" s="15"/>
      <c r="IGN232" s="15"/>
      <c r="IGO232" s="3"/>
      <c r="IGP232" s="3"/>
      <c r="IGQ232" s="4"/>
      <c r="IGR232" s="4"/>
      <c r="IGS232" s="3"/>
      <c r="IGT232" s="6"/>
      <c r="IGU232" s="14"/>
      <c r="IGV232" s="101"/>
      <c r="IGW232" s="14"/>
      <c r="IGX232" s="4"/>
      <c r="IGY232" s="4"/>
      <c r="IGZ232" s="4"/>
      <c r="IHA232" s="4"/>
      <c r="IHB232" s="4"/>
      <c r="IHC232" s="4"/>
      <c r="IHD232" s="3"/>
      <c r="IHE232" s="11"/>
      <c r="IHF232" s="4"/>
      <c r="IHG232" s="4"/>
      <c r="IHH232" s="15"/>
      <c r="IHI232" s="15"/>
      <c r="IHJ232" s="3"/>
      <c r="IHK232" s="3"/>
      <c r="IHL232" s="4"/>
      <c r="IHM232" s="4"/>
      <c r="IHN232" s="3"/>
      <c r="IHO232" s="6"/>
      <c r="IHP232" s="14"/>
      <c r="IHQ232" s="101"/>
      <c r="IHR232" s="14"/>
      <c r="IHS232" s="4"/>
      <c r="IHT232" s="4"/>
      <c r="IHU232" s="4"/>
      <c r="IHV232" s="4"/>
      <c r="IHW232" s="4"/>
      <c r="IHX232" s="4"/>
      <c r="IHY232" s="3"/>
      <c r="IHZ232" s="11"/>
      <c r="IIA232" s="4"/>
      <c r="IIB232" s="4"/>
      <c r="IIC232" s="15"/>
      <c r="IID232" s="15"/>
      <c r="IIE232" s="3"/>
      <c r="IIF232" s="3"/>
      <c r="IIG232" s="4"/>
      <c r="IIH232" s="4"/>
      <c r="III232" s="3"/>
      <c r="IIJ232" s="6"/>
      <c r="IIK232" s="14"/>
      <c r="IIL232" s="101"/>
      <c r="IIM232" s="14"/>
      <c r="IIN232" s="4"/>
      <c r="IIO232" s="4"/>
      <c r="IIP232" s="4"/>
      <c r="IIQ232" s="4"/>
      <c r="IIR232" s="4"/>
      <c r="IIS232" s="4"/>
      <c r="IIT232" s="3"/>
      <c r="IIU232" s="11"/>
      <c r="IIV232" s="4"/>
      <c r="IIW232" s="4"/>
      <c r="IIX232" s="15"/>
      <c r="IIY232" s="15"/>
      <c r="IIZ232" s="3"/>
      <c r="IJA232" s="3"/>
      <c r="IJB232" s="4"/>
      <c r="IJC232" s="4"/>
      <c r="IJD232" s="3"/>
      <c r="IJE232" s="6"/>
      <c r="IJF232" s="14"/>
      <c r="IJG232" s="101"/>
      <c r="IJH232" s="14"/>
      <c r="IJI232" s="4"/>
      <c r="IJJ232" s="4"/>
      <c r="IJK232" s="4"/>
      <c r="IJL232" s="4"/>
      <c r="IJM232" s="4"/>
      <c r="IJN232" s="4"/>
      <c r="IJO232" s="3"/>
      <c r="IJP232" s="11"/>
      <c r="IJQ232" s="4"/>
      <c r="IJR232" s="4"/>
      <c r="IJS232" s="15"/>
      <c r="IJT232" s="15"/>
      <c r="IJU232" s="3"/>
      <c r="IJV232" s="3"/>
      <c r="IJW232" s="4"/>
      <c r="IJX232" s="4"/>
      <c r="IJY232" s="3"/>
      <c r="IJZ232" s="6"/>
      <c r="IKA232" s="14"/>
      <c r="IKB232" s="101"/>
      <c r="IKC232" s="14"/>
      <c r="IKD232" s="4"/>
      <c r="IKE232" s="4"/>
      <c r="IKF232" s="4"/>
      <c r="IKG232" s="4"/>
      <c r="IKH232" s="4"/>
      <c r="IKI232" s="4"/>
      <c r="IKJ232" s="3"/>
      <c r="IKK232" s="11"/>
      <c r="IKL232" s="4"/>
      <c r="IKM232" s="4"/>
      <c r="IKN232" s="15"/>
      <c r="IKO232" s="15"/>
      <c r="IKP232" s="3"/>
      <c r="IKQ232" s="3"/>
      <c r="IKR232" s="4"/>
      <c r="IKS232" s="4"/>
      <c r="IKT232" s="3"/>
      <c r="IKU232" s="6"/>
      <c r="IKV232" s="14"/>
      <c r="IKW232" s="101"/>
      <c r="IKX232" s="14"/>
      <c r="IKY232" s="4"/>
      <c r="IKZ232" s="4"/>
      <c r="ILA232" s="4"/>
      <c r="ILB232" s="4"/>
      <c r="ILC232" s="4"/>
      <c r="ILD232" s="4"/>
      <c r="ILE232" s="3"/>
      <c r="ILF232" s="11"/>
      <c r="ILG232" s="4"/>
      <c r="ILH232" s="4"/>
      <c r="ILI232" s="15"/>
      <c r="ILJ232" s="15"/>
      <c r="ILK232" s="3"/>
      <c r="ILL232" s="3"/>
      <c r="ILM232" s="4"/>
      <c r="ILN232" s="4"/>
      <c r="ILO232" s="3"/>
      <c r="ILP232" s="6"/>
      <c r="ILQ232" s="14"/>
      <c r="ILR232" s="101"/>
      <c r="ILS232" s="14"/>
      <c r="ILT232" s="4"/>
      <c r="ILU232" s="4"/>
      <c r="ILV232" s="4"/>
      <c r="ILW232" s="4"/>
      <c r="ILX232" s="4"/>
      <c r="ILY232" s="4"/>
      <c r="ILZ232" s="3"/>
      <c r="IMA232" s="11"/>
      <c r="IMB232" s="4"/>
      <c r="IMC232" s="4"/>
      <c r="IMD232" s="15"/>
      <c r="IME232" s="15"/>
      <c r="IMF232" s="3"/>
      <c r="IMG232" s="3"/>
      <c r="IMH232" s="4"/>
      <c r="IMI232" s="4"/>
      <c r="IMJ232" s="3"/>
      <c r="IMK232" s="6"/>
      <c r="IML232" s="14"/>
      <c r="IMM232" s="101"/>
      <c r="IMN232" s="14"/>
      <c r="IMO232" s="4"/>
      <c r="IMP232" s="4"/>
      <c r="IMQ232" s="4"/>
      <c r="IMR232" s="4"/>
      <c r="IMS232" s="4"/>
      <c r="IMT232" s="4"/>
      <c r="IMU232" s="3"/>
      <c r="IMV232" s="11"/>
      <c r="IMW232" s="4"/>
      <c r="IMX232" s="4"/>
      <c r="IMY232" s="15"/>
      <c r="IMZ232" s="15"/>
      <c r="INA232" s="3"/>
      <c r="INB232" s="3"/>
      <c r="INC232" s="4"/>
      <c r="IND232" s="4"/>
      <c r="INE232" s="3"/>
      <c r="INF232" s="6"/>
      <c r="ING232" s="14"/>
      <c r="INH232" s="101"/>
      <c r="INI232" s="14"/>
      <c r="INJ232" s="4"/>
      <c r="INK232" s="4"/>
      <c r="INL232" s="4"/>
      <c r="INM232" s="4"/>
      <c r="INN232" s="4"/>
      <c r="INO232" s="4"/>
      <c r="INP232" s="3"/>
      <c r="INQ232" s="11"/>
      <c r="INR232" s="4"/>
      <c r="INS232" s="4"/>
      <c r="INT232" s="15"/>
      <c r="INU232" s="15"/>
      <c r="INV232" s="3"/>
      <c r="INW232" s="3"/>
      <c r="INX232" s="4"/>
      <c r="INY232" s="4"/>
      <c r="INZ232" s="3"/>
      <c r="IOA232" s="6"/>
      <c r="IOB232" s="14"/>
      <c r="IOC232" s="101"/>
      <c r="IOD232" s="14"/>
      <c r="IOE232" s="4"/>
      <c r="IOF232" s="4"/>
      <c r="IOG232" s="4"/>
      <c r="IOH232" s="4"/>
      <c r="IOI232" s="4"/>
      <c r="IOJ232" s="4"/>
      <c r="IOK232" s="3"/>
      <c r="IOL232" s="11"/>
      <c r="IOM232" s="4"/>
      <c r="ION232" s="4"/>
      <c r="IOO232" s="15"/>
      <c r="IOP232" s="15"/>
      <c r="IOQ232" s="3"/>
      <c r="IOR232" s="3"/>
      <c r="IOS232" s="4"/>
      <c r="IOT232" s="4"/>
      <c r="IOU232" s="3"/>
      <c r="IOV232" s="6"/>
      <c r="IOW232" s="14"/>
      <c r="IOX232" s="101"/>
      <c r="IOY232" s="14"/>
      <c r="IOZ232" s="4"/>
      <c r="IPA232" s="4"/>
      <c r="IPB232" s="4"/>
      <c r="IPC232" s="4"/>
      <c r="IPD232" s="4"/>
      <c r="IPE232" s="4"/>
      <c r="IPF232" s="3"/>
      <c r="IPG232" s="11"/>
      <c r="IPH232" s="4"/>
      <c r="IPI232" s="4"/>
      <c r="IPJ232" s="15"/>
      <c r="IPK232" s="15"/>
      <c r="IPL232" s="3"/>
      <c r="IPM232" s="3"/>
      <c r="IPN232" s="4"/>
      <c r="IPO232" s="4"/>
      <c r="IPP232" s="3"/>
      <c r="IPQ232" s="6"/>
      <c r="IPR232" s="14"/>
      <c r="IPS232" s="101"/>
      <c r="IPT232" s="14"/>
      <c r="IPU232" s="4"/>
      <c r="IPV232" s="4"/>
      <c r="IPW232" s="4"/>
      <c r="IPX232" s="4"/>
      <c r="IPY232" s="4"/>
      <c r="IPZ232" s="4"/>
      <c r="IQA232" s="3"/>
      <c r="IQB232" s="11"/>
      <c r="IQC232" s="4"/>
      <c r="IQD232" s="4"/>
      <c r="IQE232" s="15"/>
      <c r="IQF232" s="15"/>
      <c r="IQG232" s="3"/>
      <c r="IQH232" s="3"/>
      <c r="IQI232" s="4"/>
      <c r="IQJ232" s="4"/>
      <c r="IQK232" s="3"/>
      <c r="IQL232" s="6"/>
      <c r="IQM232" s="14"/>
      <c r="IQN232" s="101"/>
      <c r="IQO232" s="14"/>
      <c r="IQP232" s="4"/>
      <c r="IQQ232" s="4"/>
      <c r="IQR232" s="4"/>
      <c r="IQS232" s="4"/>
      <c r="IQT232" s="4"/>
      <c r="IQU232" s="4"/>
      <c r="IQV232" s="3"/>
      <c r="IQW232" s="11"/>
      <c r="IQX232" s="4"/>
      <c r="IQY232" s="4"/>
      <c r="IQZ232" s="15"/>
      <c r="IRA232" s="15"/>
      <c r="IRB232" s="3"/>
      <c r="IRC232" s="3"/>
      <c r="IRD232" s="4"/>
      <c r="IRE232" s="4"/>
      <c r="IRF232" s="3"/>
      <c r="IRG232" s="6"/>
      <c r="IRH232" s="14"/>
      <c r="IRI232" s="101"/>
      <c r="IRJ232" s="14"/>
      <c r="IRK232" s="4"/>
      <c r="IRL232" s="4"/>
      <c r="IRM232" s="4"/>
      <c r="IRN232" s="4"/>
      <c r="IRO232" s="4"/>
      <c r="IRP232" s="4"/>
      <c r="IRQ232" s="3"/>
      <c r="IRR232" s="11"/>
      <c r="IRS232" s="4"/>
      <c r="IRT232" s="4"/>
      <c r="IRU232" s="15"/>
      <c r="IRV232" s="15"/>
      <c r="IRW232" s="3"/>
      <c r="IRX232" s="3"/>
      <c r="IRY232" s="4"/>
      <c r="IRZ232" s="4"/>
      <c r="ISA232" s="3"/>
      <c r="ISB232" s="6"/>
      <c r="ISC232" s="14"/>
      <c r="ISD232" s="101"/>
      <c r="ISE232" s="14"/>
      <c r="ISF232" s="4"/>
      <c r="ISG232" s="4"/>
      <c r="ISH232" s="4"/>
      <c r="ISI232" s="4"/>
      <c r="ISJ232" s="4"/>
      <c r="ISK232" s="4"/>
      <c r="ISL232" s="3"/>
      <c r="ISM232" s="11"/>
      <c r="ISN232" s="4"/>
      <c r="ISO232" s="4"/>
      <c r="ISP232" s="15"/>
      <c r="ISQ232" s="15"/>
      <c r="ISR232" s="3"/>
      <c r="ISS232" s="3"/>
      <c r="IST232" s="4"/>
      <c r="ISU232" s="4"/>
      <c r="ISV232" s="3"/>
      <c r="ISW232" s="6"/>
      <c r="ISX232" s="14"/>
      <c r="ISY232" s="101"/>
      <c r="ISZ232" s="14"/>
      <c r="ITA232" s="4"/>
      <c r="ITB232" s="4"/>
      <c r="ITC232" s="4"/>
      <c r="ITD232" s="4"/>
      <c r="ITE232" s="4"/>
      <c r="ITF232" s="4"/>
      <c r="ITG232" s="3"/>
      <c r="ITH232" s="11"/>
      <c r="ITI232" s="4"/>
      <c r="ITJ232" s="4"/>
      <c r="ITK232" s="15"/>
      <c r="ITL232" s="15"/>
      <c r="ITM232" s="3"/>
      <c r="ITN232" s="3"/>
      <c r="ITO232" s="4"/>
      <c r="ITP232" s="4"/>
      <c r="ITQ232" s="3"/>
      <c r="ITR232" s="6"/>
      <c r="ITS232" s="14"/>
      <c r="ITT232" s="101"/>
      <c r="ITU232" s="14"/>
      <c r="ITV232" s="4"/>
      <c r="ITW232" s="4"/>
      <c r="ITX232" s="4"/>
      <c r="ITY232" s="4"/>
      <c r="ITZ232" s="4"/>
      <c r="IUA232" s="4"/>
      <c r="IUB232" s="3"/>
      <c r="IUC232" s="11"/>
      <c r="IUD232" s="4"/>
      <c r="IUE232" s="4"/>
      <c r="IUF232" s="15"/>
      <c r="IUG232" s="15"/>
      <c r="IUH232" s="3"/>
      <c r="IUI232" s="3"/>
      <c r="IUJ232" s="4"/>
      <c r="IUK232" s="4"/>
      <c r="IUL232" s="3"/>
      <c r="IUM232" s="6"/>
      <c r="IUN232" s="14"/>
      <c r="IUO232" s="101"/>
      <c r="IUP232" s="14"/>
      <c r="IUQ232" s="4"/>
      <c r="IUR232" s="4"/>
      <c r="IUS232" s="4"/>
      <c r="IUT232" s="4"/>
      <c r="IUU232" s="4"/>
      <c r="IUV232" s="4"/>
      <c r="IUW232" s="3"/>
      <c r="IUX232" s="11"/>
      <c r="IUY232" s="4"/>
      <c r="IUZ232" s="4"/>
      <c r="IVA232" s="15"/>
      <c r="IVB232" s="15"/>
      <c r="IVC232" s="3"/>
      <c r="IVD232" s="3"/>
      <c r="IVE232" s="4"/>
      <c r="IVF232" s="4"/>
      <c r="IVG232" s="3"/>
      <c r="IVH232" s="6"/>
      <c r="IVI232" s="14"/>
      <c r="IVJ232" s="101"/>
      <c r="IVK232" s="14"/>
      <c r="IVL232" s="4"/>
      <c r="IVM232" s="4"/>
      <c r="IVN232" s="4"/>
      <c r="IVO232" s="4"/>
      <c r="IVP232" s="4"/>
      <c r="IVQ232" s="4"/>
      <c r="IVR232" s="3"/>
      <c r="IVS232" s="11"/>
      <c r="IVT232" s="4"/>
      <c r="IVU232" s="4"/>
      <c r="IVV232" s="15"/>
      <c r="IVW232" s="15"/>
      <c r="IVX232" s="3"/>
      <c r="IVY232" s="3"/>
      <c r="IVZ232" s="4"/>
      <c r="IWA232" s="4"/>
      <c r="IWB232" s="3"/>
      <c r="IWC232" s="6"/>
      <c r="IWD232" s="14"/>
      <c r="IWE232" s="101"/>
      <c r="IWF232" s="14"/>
      <c r="IWG232" s="4"/>
      <c r="IWH232" s="4"/>
      <c r="IWI232" s="4"/>
      <c r="IWJ232" s="4"/>
      <c r="IWK232" s="4"/>
      <c r="IWL232" s="4"/>
      <c r="IWM232" s="3"/>
      <c r="IWN232" s="11"/>
      <c r="IWO232" s="4"/>
      <c r="IWP232" s="4"/>
      <c r="IWQ232" s="15"/>
      <c r="IWR232" s="15"/>
      <c r="IWS232" s="3"/>
      <c r="IWT232" s="3"/>
      <c r="IWU232" s="4"/>
      <c r="IWV232" s="4"/>
      <c r="IWW232" s="3"/>
      <c r="IWX232" s="6"/>
      <c r="IWY232" s="14"/>
      <c r="IWZ232" s="101"/>
      <c r="IXA232" s="14"/>
      <c r="IXB232" s="4"/>
      <c r="IXC232" s="4"/>
      <c r="IXD232" s="4"/>
      <c r="IXE232" s="4"/>
      <c r="IXF232" s="4"/>
      <c r="IXG232" s="4"/>
      <c r="IXH232" s="3"/>
      <c r="IXI232" s="11"/>
      <c r="IXJ232" s="4"/>
      <c r="IXK232" s="4"/>
      <c r="IXL232" s="15"/>
      <c r="IXM232" s="15"/>
      <c r="IXN232" s="3"/>
      <c r="IXO232" s="3"/>
      <c r="IXP232" s="4"/>
      <c r="IXQ232" s="4"/>
      <c r="IXR232" s="3"/>
      <c r="IXS232" s="6"/>
      <c r="IXT232" s="14"/>
      <c r="IXU232" s="101"/>
      <c r="IXV232" s="14"/>
      <c r="IXW232" s="4"/>
      <c r="IXX232" s="4"/>
      <c r="IXY232" s="4"/>
      <c r="IXZ232" s="4"/>
      <c r="IYA232" s="4"/>
      <c r="IYB232" s="4"/>
      <c r="IYC232" s="3"/>
      <c r="IYD232" s="11"/>
      <c r="IYE232" s="4"/>
      <c r="IYF232" s="4"/>
      <c r="IYG232" s="15"/>
      <c r="IYH232" s="15"/>
      <c r="IYI232" s="3"/>
      <c r="IYJ232" s="3"/>
      <c r="IYK232" s="4"/>
      <c r="IYL232" s="4"/>
      <c r="IYM232" s="3"/>
      <c r="IYN232" s="6"/>
      <c r="IYO232" s="14"/>
      <c r="IYP232" s="101"/>
      <c r="IYQ232" s="14"/>
      <c r="IYR232" s="4"/>
      <c r="IYS232" s="4"/>
      <c r="IYT232" s="4"/>
      <c r="IYU232" s="4"/>
      <c r="IYV232" s="4"/>
      <c r="IYW232" s="4"/>
      <c r="IYX232" s="3"/>
      <c r="IYY232" s="11"/>
      <c r="IYZ232" s="4"/>
      <c r="IZA232" s="4"/>
      <c r="IZB232" s="15"/>
      <c r="IZC232" s="15"/>
      <c r="IZD232" s="3"/>
      <c r="IZE232" s="3"/>
      <c r="IZF232" s="4"/>
      <c r="IZG232" s="4"/>
      <c r="IZH232" s="3"/>
      <c r="IZI232" s="6"/>
      <c r="IZJ232" s="14"/>
      <c r="IZK232" s="101"/>
      <c r="IZL232" s="14"/>
      <c r="IZM232" s="4"/>
      <c r="IZN232" s="4"/>
      <c r="IZO232" s="4"/>
      <c r="IZP232" s="4"/>
      <c r="IZQ232" s="4"/>
      <c r="IZR232" s="4"/>
      <c r="IZS232" s="3"/>
      <c r="IZT232" s="11"/>
      <c r="IZU232" s="4"/>
      <c r="IZV232" s="4"/>
      <c r="IZW232" s="15"/>
      <c r="IZX232" s="15"/>
      <c r="IZY232" s="3"/>
      <c r="IZZ232" s="3"/>
      <c r="JAA232" s="4"/>
      <c r="JAB232" s="4"/>
      <c r="JAC232" s="3"/>
      <c r="JAD232" s="6"/>
      <c r="JAE232" s="14"/>
      <c r="JAF232" s="101"/>
      <c r="JAG232" s="14"/>
      <c r="JAH232" s="4"/>
      <c r="JAI232" s="4"/>
      <c r="JAJ232" s="4"/>
      <c r="JAK232" s="4"/>
      <c r="JAL232" s="4"/>
      <c r="JAM232" s="4"/>
      <c r="JAN232" s="3"/>
      <c r="JAO232" s="11"/>
      <c r="JAP232" s="4"/>
      <c r="JAQ232" s="4"/>
      <c r="JAR232" s="15"/>
      <c r="JAS232" s="15"/>
      <c r="JAT232" s="3"/>
      <c r="JAU232" s="3"/>
      <c r="JAV232" s="4"/>
      <c r="JAW232" s="4"/>
      <c r="JAX232" s="3"/>
      <c r="JAY232" s="6"/>
      <c r="JAZ232" s="14"/>
      <c r="JBA232" s="101"/>
      <c r="JBB232" s="14"/>
      <c r="JBC232" s="4"/>
      <c r="JBD232" s="4"/>
      <c r="JBE232" s="4"/>
      <c r="JBF232" s="4"/>
      <c r="JBG232" s="4"/>
      <c r="JBH232" s="4"/>
      <c r="JBI232" s="3"/>
      <c r="JBJ232" s="11"/>
      <c r="JBK232" s="4"/>
      <c r="JBL232" s="4"/>
      <c r="JBM232" s="15"/>
      <c r="JBN232" s="15"/>
      <c r="JBO232" s="3"/>
      <c r="JBP232" s="3"/>
      <c r="JBQ232" s="4"/>
      <c r="JBR232" s="4"/>
      <c r="JBS232" s="3"/>
      <c r="JBT232" s="6"/>
      <c r="JBU232" s="14"/>
      <c r="JBV232" s="101"/>
      <c r="JBW232" s="14"/>
      <c r="JBX232" s="4"/>
      <c r="JBY232" s="4"/>
      <c r="JBZ232" s="4"/>
      <c r="JCA232" s="4"/>
      <c r="JCB232" s="4"/>
      <c r="JCC232" s="4"/>
      <c r="JCD232" s="3"/>
      <c r="JCE232" s="11"/>
      <c r="JCF232" s="4"/>
      <c r="JCG232" s="4"/>
      <c r="JCH232" s="15"/>
      <c r="JCI232" s="15"/>
      <c r="JCJ232" s="3"/>
      <c r="JCK232" s="3"/>
      <c r="JCL232" s="4"/>
      <c r="JCM232" s="4"/>
      <c r="JCN232" s="3"/>
      <c r="JCO232" s="6"/>
      <c r="JCP232" s="14"/>
      <c r="JCQ232" s="101"/>
      <c r="JCR232" s="14"/>
      <c r="JCS232" s="4"/>
      <c r="JCT232" s="4"/>
      <c r="JCU232" s="4"/>
      <c r="JCV232" s="4"/>
      <c r="JCW232" s="4"/>
      <c r="JCX232" s="4"/>
      <c r="JCY232" s="3"/>
      <c r="JCZ232" s="11"/>
      <c r="JDA232" s="4"/>
      <c r="JDB232" s="4"/>
      <c r="JDC232" s="15"/>
      <c r="JDD232" s="15"/>
      <c r="JDE232" s="3"/>
      <c r="JDF232" s="3"/>
      <c r="JDG232" s="4"/>
      <c r="JDH232" s="4"/>
      <c r="JDI232" s="3"/>
      <c r="JDJ232" s="6"/>
      <c r="JDK232" s="14"/>
      <c r="JDL232" s="101"/>
      <c r="JDM232" s="14"/>
      <c r="JDN232" s="4"/>
      <c r="JDO232" s="4"/>
      <c r="JDP232" s="4"/>
      <c r="JDQ232" s="4"/>
      <c r="JDR232" s="4"/>
      <c r="JDS232" s="4"/>
      <c r="JDT232" s="3"/>
      <c r="JDU232" s="11"/>
      <c r="JDV232" s="4"/>
      <c r="JDW232" s="4"/>
      <c r="JDX232" s="15"/>
      <c r="JDY232" s="15"/>
      <c r="JDZ232" s="3"/>
      <c r="JEA232" s="3"/>
      <c r="JEB232" s="4"/>
      <c r="JEC232" s="4"/>
      <c r="JED232" s="3"/>
      <c r="JEE232" s="6"/>
      <c r="JEF232" s="14"/>
      <c r="JEG232" s="101"/>
      <c r="JEH232" s="14"/>
      <c r="JEI232" s="4"/>
      <c r="JEJ232" s="4"/>
      <c r="JEK232" s="4"/>
      <c r="JEL232" s="4"/>
      <c r="JEM232" s="4"/>
      <c r="JEN232" s="4"/>
      <c r="JEO232" s="3"/>
      <c r="JEP232" s="11"/>
      <c r="JEQ232" s="4"/>
      <c r="JER232" s="4"/>
      <c r="JES232" s="15"/>
      <c r="JET232" s="15"/>
      <c r="JEU232" s="3"/>
      <c r="JEV232" s="3"/>
      <c r="JEW232" s="4"/>
      <c r="JEX232" s="4"/>
      <c r="JEY232" s="3"/>
      <c r="JEZ232" s="6"/>
      <c r="JFA232" s="14"/>
      <c r="JFB232" s="101"/>
      <c r="JFC232" s="14"/>
      <c r="JFD232" s="4"/>
      <c r="JFE232" s="4"/>
      <c r="JFF232" s="4"/>
      <c r="JFG232" s="4"/>
      <c r="JFH232" s="4"/>
      <c r="JFI232" s="4"/>
      <c r="JFJ232" s="3"/>
      <c r="JFK232" s="11"/>
      <c r="JFL232" s="4"/>
      <c r="JFM232" s="4"/>
      <c r="JFN232" s="15"/>
      <c r="JFO232" s="15"/>
      <c r="JFP232" s="3"/>
      <c r="JFQ232" s="3"/>
      <c r="JFR232" s="4"/>
      <c r="JFS232" s="4"/>
      <c r="JFT232" s="3"/>
      <c r="JFU232" s="6"/>
      <c r="JFV232" s="14"/>
      <c r="JFW232" s="101"/>
      <c r="JFX232" s="14"/>
      <c r="JFY232" s="4"/>
      <c r="JFZ232" s="4"/>
      <c r="JGA232" s="4"/>
      <c r="JGB232" s="4"/>
      <c r="JGC232" s="4"/>
      <c r="JGD232" s="4"/>
      <c r="JGE232" s="3"/>
      <c r="JGF232" s="11"/>
      <c r="JGG232" s="4"/>
      <c r="JGH232" s="4"/>
      <c r="JGI232" s="15"/>
      <c r="JGJ232" s="15"/>
      <c r="JGK232" s="3"/>
      <c r="JGL232" s="3"/>
      <c r="JGM232" s="4"/>
      <c r="JGN232" s="4"/>
      <c r="JGO232" s="3"/>
      <c r="JGP232" s="6"/>
      <c r="JGQ232" s="14"/>
      <c r="JGR232" s="101"/>
      <c r="JGS232" s="14"/>
      <c r="JGT232" s="4"/>
      <c r="JGU232" s="4"/>
      <c r="JGV232" s="4"/>
      <c r="JGW232" s="4"/>
      <c r="JGX232" s="4"/>
      <c r="JGY232" s="4"/>
      <c r="JGZ232" s="3"/>
      <c r="JHA232" s="11"/>
      <c r="JHB232" s="4"/>
      <c r="JHC232" s="4"/>
      <c r="JHD232" s="15"/>
      <c r="JHE232" s="15"/>
      <c r="JHF232" s="3"/>
      <c r="JHG232" s="3"/>
      <c r="JHH232" s="4"/>
      <c r="JHI232" s="4"/>
      <c r="JHJ232" s="3"/>
      <c r="JHK232" s="6"/>
      <c r="JHL232" s="14"/>
      <c r="JHM232" s="101"/>
      <c r="JHN232" s="14"/>
      <c r="JHO232" s="4"/>
      <c r="JHP232" s="4"/>
      <c r="JHQ232" s="4"/>
      <c r="JHR232" s="4"/>
      <c r="JHS232" s="4"/>
      <c r="JHT232" s="4"/>
      <c r="JHU232" s="3"/>
      <c r="JHV232" s="11"/>
      <c r="JHW232" s="4"/>
      <c r="JHX232" s="4"/>
      <c r="JHY232" s="15"/>
      <c r="JHZ232" s="15"/>
      <c r="JIA232" s="3"/>
      <c r="JIB232" s="3"/>
      <c r="JIC232" s="4"/>
      <c r="JID232" s="4"/>
      <c r="JIE232" s="3"/>
      <c r="JIF232" s="6"/>
      <c r="JIG232" s="14"/>
      <c r="JIH232" s="101"/>
      <c r="JII232" s="14"/>
      <c r="JIJ232" s="4"/>
      <c r="JIK232" s="4"/>
      <c r="JIL232" s="4"/>
      <c r="JIM232" s="4"/>
      <c r="JIN232" s="4"/>
      <c r="JIO232" s="4"/>
      <c r="JIP232" s="3"/>
      <c r="JIQ232" s="11"/>
      <c r="JIR232" s="4"/>
      <c r="JIS232" s="4"/>
      <c r="JIT232" s="15"/>
      <c r="JIU232" s="15"/>
      <c r="JIV232" s="3"/>
      <c r="JIW232" s="3"/>
      <c r="JIX232" s="4"/>
      <c r="JIY232" s="4"/>
      <c r="JIZ232" s="3"/>
      <c r="JJA232" s="6"/>
      <c r="JJB232" s="14"/>
      <c r="JJC232" s="101"/>
      <c r="JJD232" s="14"/>
      <c r="JJE232" s="4"/>
      <c r="JJF232" s="4"/>
      <c r="JJG232" s="4"/>
      <c r="JJH232" s="4"/>
      <c r="JJI232" s="4"/>
      <c r="JJJ232" s="4"/>
      <c r="JJK232" s="3"/>
      <c r="JJL232" s="11"/>
      <c r="JJM232" s="4"/>
      <c r="JJN232" s="4"/>
      <c r="JJO232" s="15"/>
      <c r="JJP232" s="15"/>
      <c r="JJQ232" s="3"/>
      <c r="JJR232" s="3"/>
      <c r="JJS232" s="4"/>
      <c r="JJT232" s="4"/>
      <c r="JJU232" s="3"/>
      <c r="JJV232" s="6"/>
      <c r="JJW232" s="14"/>
      <c r="JJX232" s="101"/>
      <c r="JJY232" s="14"/>
      <c r="JJZ232" s="4"/>
      <c r="JKA232" s="4"/>
      <c r="JKB232" s="4"/>
      <c r="JKC232" s="4"/>
      <c r="JKD232" s="4"/>
      <c r="JKE232" s="4"/>
      <c r="JKF232" s="3"/>
      <c r="JKG232" s="11"/>
      <c r="JKH232" s="4"/>
      <c r="JKI232" s="4"/>
      <c r="JKJ232" s="15"/>
      <c r="JKK232" s="15"/>
      <c r="JKL232" s="3"/>
      <c r="JKM232" s="3"/>
      <c r="JKN232" s="4"/>
      <c r="JKO232" s="4"/>
      <c r="JKP232" s="3"/>
      <c r="JKQ232" s="6"/>
      <c r="JKR232" s="14"/>
      <c r="JKS232" s="101"/>
      <c r="JKT232" s="14"/>
      <c r="JKU232" s="4"/>
      <c r="JKV232" s="4"/>
      <c r="JKW232" s="4"/>
      <c r="JKX232" s="4"/>
      <c r="JKY232" s="4"/>
      <c r="JKZ232" s="4"/>
      <c r="JLA232" s="3"/>
      <c r="JLB232" s="11"/>
      <c r="JLC232" s="4"/>
      <c r="JLD232" s="4"/>
      <c r="JLE232" s="15"/>
      <c r="JLF232" s="15"/>
      <c r="JLG232" s="3"/>
      <c r="JLH232" s="3"/>
      <c r="JLI232" s="4"/>
      <c r="JLJ232" s="4"/>
      <c r="JLK232" s="3"/>
      <c r="JLL232" s="6"/>
      <c r="JLM232" s="14"/>
      <c r="JLN232" s="101"/>
      <c r="JLO232" s="14"/>
      <c r="JLP232" s="4"/>
      <c r="JLQ232" s="4"/>
      <c r="JLR232" s="4"/>
      <c r="JLS232" s="4"/>
      <c r="JLT232" s="4"/>
      <c r="JLU232" s="4"/>
      <c r="JLV232" s="3"/>
      <c r="JLW232" s="11"/>
      <c r="JLX232" s="4"/>
      <c r="JLY232" s="4"/>
      <c r="JLZ232" s="15"/>
      <c r="JMA232" s="15"/>
      <c r="JMB232" s="3"/>
      <c r="JMC232" s="3"/>
      <c r="JMD232" s="4"/>
      <c r="JME232" s="4"/>
      <c r="JMF232" s="3"/>
      <c r="JMG232" s="6"/>
      <c r="JMH232" s="14"/>
      <c r="JMI232" s="101"/>
      <c r="JMJ232" s="14"/>
      <c r="JMK232" s="4"/>
      <c r="JML232" s="4"/>
      <c r="JMM232" s="4"/>
      <c r="JMN232" s="4"/>
      <c r="JMO232" s="4"/>
      <c r="JMP232" s="4"/>
      <c r="JMQ232" s="3"/>
      <c r="JMR232" s="11"/>
      <c r="JMS232" s="4"/>
      <c r="JMT232" s="4"/>
      <c r="JMU232" s="15"/>
      <c r="JMV232" s="15"/>
      <c r="JMW232" s="3"/>
      <c r="JMX232" s="3"/>
      <c r="JMY232" s="4"/>
      <c r="JMZ232" s="4"/>
      <c r="JNA232" s="3"/>
      <c r="JNB232" s="6"/>
      <c r="JNC232" s="14"/>
      <c r="JND232" s="101"/>
      <c r="JNE232" s="14"/>
      <c r="JNF232" s="4"/>
      <c r="JNG232" s="4"/>
      <c r="JNH232" s="4"/>
      <c r="JNI232" s="4"/>
      <c r="JNJ232" s="4"/>
      <c r="JNK232" s="4"/>
      <c r="JNL232" s="3"/>
      <c r="JNM232" s="11"/>
      <c r="JNN232" s="4"/>
      <c r="JNO232" s="4"/>
      <c r="JNP232" s="15"/>
      <c r="JNQ232" s="15"/>
      <c r="JNR232" s="3"/>
      <c r="JNS232" s="3"/>
      <c r="JNT232" s="4"/>
      <c r="JNU232" s="4"/>
      <c r="JNV232" s="3"/>
      <c r="JNW232" s="6"/>
      <c r="JNX232" s="14"/>
      <c r="JNY232" s="101"/>
      <c r="JNZ232" s="14"/>
      <c r="JOA232" s="4"/>
      <c r="JOB232" s="4"/>
      <c r="JOC232" s="4"/>
      <c r="JOD232" s="4"/>
      <c r="JOE232" s="4"/>
      <c r="JOF232" s="4"/>
      <c r="JOG232" s="3"/>
      <c r="JOH232" s="11"/>
      <c r="JOI232" s="4"/>
      <c r="JOJ232" s="4"/>
      <c r="JOK232" s="15"/>
      <c r="JOL232" s="15"/>
      <c r="JOM232" s="3"/>
      <c r="JON232" s="3"/>
      <c r="JOO232" s="4"/>
      <c r="JOP232" s="4"/>
      <c r="JOQ232" s="3"/>
      <c r="JOR232" s="6"/>
      <c r="JOS232" s="14"/>
      <c r="JOT232" s="101"/>
      <c r="JOU232" s="14"/>
      <c r="JOV232" s="4"/>
      <c r="JOW232" s="4"/>
      <c r="JOX232" s="4"/>
      <c r="JOY232" s="4"/>
      <c r="JOZ232" s="4"/>
      <c r="JPA232" s="4"/>
      <c r="JPB232" s="3"/>
      <c r="JPC232" s="11"/>
      <c r="JPD232" s="4"/>
      <c r="JPE232" s="4"/>
      <c r="JPF232" s="15"/>
      <c r="JPG232" s="15"/>
      <c r="JPH232" s="3"/>
      <c r="JPI232" s="3"/>
      <c r="JPJ232" s="4"/>
      <c r="JPK232" s="4"/>
      <c r="JPL232" s="3"/>
      <c r="JPM232" s="6"/>
      <c r="JPN232" s="14"/>
      <c r="JPO232" s="101"/>
      <c r="JPP232" s="14"/>
      <c r="JPQ232" s="4"/>
      <c r="JPR232" s="4"/>
      <c r="JPS232" s="4"/>
      <c r="JPT232" s="4"/>
      <c r="JPU232" s="4"/>
      <c r="JPV232" s="4"/>
      <c r="JPW232" s="3"/>
      <c r="JPX232" s="11"/>
      <c r="JPY232" s="4"/>
      <c r="JPZ232" s="4"/>
      <c r="JQA232" s="15"/>
      <c r="JQB232" s="15"/>
      <c r="JQC232" s="3"/>
      <c r="JQD232" s="3"/>
      <c r="JQE232" s="4"/>
      <c r="JQF232" s="4"/>
      <c r="JQG232" s="3"/>
      <c r="JQH232" s="6"/>
      <c r="JQI232" s="14"/>
      <c r="JQJ232" s="101"/>
      <c r="JQK232" s="14"/>
      <c r="JQL232" s="4"/>
      <c r="JQM232" s="4"/>
      <c r="JQN232" s="4"/>
      <c r="JQO232" s="4"/>
      <c r="JQP232" s="4"/>
      <c r="JQQ232" s="4"/>
      <c r="JQR232" s="3"/>
      <c r="JQS232" s="11"/>
      <c r="JQT232" s="4"/>
      <c r="JQU232" s="4"/>
      <c r="JQV232" s="15"/>
      <c r="JQW232" s="15"/>
      <c r="JQX232" s="3"/>
      <c r="JQY232" s="3"/>
      <c r="JQZ232" s="4"/>
      <c r="JRA232" s="4"/>
      <c r="JRB232" s="3"/>
      <c r="JRC232" s="6"/>
      <c r="JRD232" s="14"/>
      <c r="JRE232" s="101"/>
      <c r="JRF232" s="14"/>
      <c r="JRG232" s="4"/>
      <c r="JRH232" s="4"/>
      <c r="JRI232" s="4"/>
      <c r="JRJ232" s="4"/>
      <c r="JRK232" s="4"/>
      <c r="JRL232" s="4"/>
      <c r="JRM232" s="3"/>
      <c r="JRN232" s="11"/>
      <c r="JRO232" s="4"/>
      <c r="JRP232" s="4"/>
      <c r="JRQ232" s="15"/>
      <c r="JRR232" s="15"/>
      <c r="JRS232" s="3"/>
      <c r="JRT232" s="3"/>
      <c r="JRU232" s="4"/>
      <c r="JRV232" s="4"/>
      <c r="JRW232" s="3"/>
      <c r="JRX232" s="6"/>
      <c r="JRY232" s="14"/>
      <c r="JRZ232" s="101"/>
      <c r="JSA232" s="14"/>
      <c r="JSB232" s="4"/>
      <c r="JSC232" s="4"/>
      <c r="JSD232" s="4"/>
      <c r="JSE232" s="4"/>
      <c r="JSF232" s="4"/>
      <c r="JSG232" s="4"/>
      <c r="JSH232" s="3"/>
      <c r="JSI232" s="11"/>
      <c r="JSJ232" s="4"/>
      <c r="JSK232" s="4"/>
      <c r="JSL232" s="15"/>
      <c r="JSM232" s="15"/>
      <c r="JSN232" s="3"/>
      <c r="JSO232" s="3"/>
      <c r="JSP232" s="4"/>
      <c r="JSQ232" s="4"/>
      <c r="JSR232" s="3"/>
      <c r="JSS232" s="6"/>
      <c r="JST232" s="14"/>
      <c r="JSU232" s="101"/>
      <c r="JSV232" s="14"/>
      <c r="JSW232" s="4"/>
      <c r="JSX232" s="4"/>
      <c r="JSY232" s="4"/>
      <c r="JSZ232" s="4"/>
      <c r="JTA232" s="4"/>
      <c r="JTB232" s="4"/>
      <c r="JTC232" s="3"/>
      <c r="JTD232" s="11"/>
      <c r="JTE232" s="4"/>
      <c r="JTF232" s="4"/>
      <c r="JTG232" s="15"/>
      <c r="JTH232" s="15"/>
      <c r="JTI232" s="3"/>
      <c r="JTJ232" s="3"/>
      <c r="JTK232" s="4"/>
      <c r="JTL232" s="4"/>
      <c r="JTM232" s="3"/>
      <c r="JTN232" s="6"/>
      <c r="JTO232" s="14"/>
      <c r="JTP232" s="101"/>
      <c r="JTQ232" s="14"/>
      <c r="JTR232" s="4"/>
      <c r="JTS232" s="4"/>
      <c r="JTT232" s="4"/>
      <c r="JTU232" s="4"/>
      <c r="JTV232" s="4"/>
      <c r="JTW232" s="4"/>
      <c r="JTX232" s="3"/>
      <c r="JTY232" s="11"/>
      <c r="JTZ232" s="4"/>
      <c r="JUA232" s="4"/>
      <c r="JUB232" s="15"/>
      <c r="JUC232" s="15"/>
      <c r="JUD232" s="3"/>
      <c r="JUE232" s="3"/>
      <c r="JUF232" s="4"/>
      <c r="JUG232" s="4"/>
      <c r="JUH232" s="3"/>
      <c r="JUI232" s="6"/>
      <c r="JUJ232" s="14"/>
      <c r="JUK232" s="101"/>
      <c r="JUL232" s="14"/>
      <c r="JUM232" s="4"/>
      <c r="JUN232" s="4"/>
      <c r="JUO232" s="4"/>
      <c r="JUP232" s="4"/>
      <c r="JUQ232" s="4"/>
      <c r="JUR232" s="4"/>
      <c r="JUS232" s="3"/>
      <c r="JUT232" s="11"/>
      <c r="JUU232" s="4"/>
      <c r="JUV232" s="4"/>
      <c r="JUW232" s="15"/>
      <c r="JUX232" s="15"/>
      <c r="JUY232" s="3"/>
      <c r="JUZ232" s="3"/>
      <c r="JVA232" s="4"/>
      <c r="JVB232" s="4"/>
      <c r="JVC232" s="3"/>
      <c r="JVD232" s="6"/>
      <c r="JVE232" s="14"/>
      <c r="JVF232" s="101"/>
      <c r="JVG232" s="14"/>
      <c r="JVH232" s="4"/>
      <c r="JVI232" s="4"/>
      <c r="JVJ232" s="4"/>
      <c r="JVK232" s="4"/>
      <c r="JVL232" s="4"/>
      <c r="JVM232" s="4"/>
      <c r="JVN232" s="3"/>
      <c r="JVO232" s="11"/>
      <c r="JVP232" s="4"/>
      <c r="JVQ232" s="4"/>
      <c r="JVR232" s="15"/>
      <c r="JVS232" s="15"/>
      <c r="JVT232" s="3"/>
      <c r="JVU232" s="3"/>
      <c r="JVV232" s="4"/>
      <c r="JVW232" s="4"/>
      <c r="JVX232" s="3"/>
      <c r="JVY232" s="6"/>
      <c r="JVZ232" s="14"/>
      <c r="JWA232" s="101"/>
      <c r="JWB232" s="14"/>
      <c r="JWC232" s="4"/>
      <c r="JWD232" s="4"/>
      <c r="JWE232" s="4"/>
      <c r="JWF232" s="4"/>
      <c r="JWG232" s="4"/>
      <c r="JWH232" s="4"/>
      <c r="JWI232" s="3"/>
      <c r="JWJ232" s="11"/>
      <c r="JWK232" s="4"/>
      <c r="JWL232" s="4"/>
      <c r="JWM232" s="15"/>
      <c r="JWN232" s="15"/>
      <c r="JWO232" s="3"/>
      <c r="JWP232" s="3"/>
      <c r="JWQ232" s="4"/>
      <c r="JWR232" s="4"/>
      <c r="JWS232" s="3"/>
      <c r="JWT232" s="6"/>
      <c r="JWU232" s="14"/>
      <c r="JWV232" s="101"/>
      <c r="JWW232" s="14"/>
      <c r="JWX232" s="4"/>
      <c r="JWY232" s="4"/>
      <c r="JWZ232" s="4"/>
      <c r="JXA232" s="4"/>
      <c r="JXB232" s="4"/>
      <c r="JXC232" s="4"/>
      <c r="JXD232" s="3"/>
      <c r="JXE232" s="11"/>
      <c r="JXF232" s="4"/>
      <c r="JXG232" s="4"/>
      <c r="JXH232" s="15"/>
      <c r="JXI232" s="15"/>
      <c r="JXJ232" s="3"/>
      <c r="JXK232" s="3"/>
      <c r="JXL232" s="4"/>
      <c r="JXM232" s="4"/>
      <c r="JXN232" s="3"/>
      <c r="JXO232" s="6"/>
      <c r="JXP232" s="14"/>
      <c r="JXQ232" s="101"/>
      <c r="JXR232" s="14"/>
      <c r="JXS232" s="4"/>
      <c r="JXT232" s="4"/>
      <c r="JXU232" s="4"/>
      <c r="JXV232" s="4"/>
      <c r="JXW232" s="4"/>
      <c r="JXX232" s="4"/>
      <c r="JXY232" s="3"/>
      <c r="JXZ232" s="11"/>
      <c r="JYA232" s="4"/>
      <c r="JYB232" s="4"/>
      <c r="JYC232" s="15"/>
      <c r="JYD232" s="15"/>
      <c r="JYE232" s="3"/>
      <c r="JYF232" s="3"/>
      <c r="JYG232" s="4"/>
      <c r="JYH232" s="4"/>
      <c r="JYI232" s="3"/>
      <c r="JYJ232" s="6"/>
      <c r="JYK232" s="14"/>
      <c r="JYL232" s="101"/>
      <c r="JYM232" s="14"/>
      <c r="JYN232" s="4"/>
      <c r="JYO232" s="4"/>
      <c r="JYP232" s="4"/>
      <c r="JYQ232" s="4"/>
      <c r="JYR232" s="4"/>
      <c r="JYS232" s="4"/>
      <c r="JYT232" s="3"/>
      <c r="JYU232" s="11"/>
      <c r="JYV232" s="4"/>
      <c r="JYW232" s="4"/>
      <c r="JYX232" s="15"/>
      <c r="JYY232" s="15"/>
      <c r="JYZ232" s="3"/>
      <c r="JZA232" s="3"/>
      <c r="JZB232" s="4"/>
      <c r="JZC232" s="4"/>
      <c r="JZD232" s="3"/>
      <c r="JZE232" s="6"/>
      <c r="JZF232" s="14"/>
      <c r="JZG232" s="101"/>
      <c r="JZH232" s="14"/>
      <c r="JZI232" s="4"/>
      <c r="JZJ232" s="4"/>
      <c r="JZK232" s="4"/>
      <c r="JZL232" s="4"/>
      <c r="JZM232" s="4"/>
      <c r="JZN232" s="4"/>
      <c r="JZO232" s="3"/>
      <c r="JZP232" s="11"/>
      <c r="JZQ232" s="4"/>
      <c r="JZR232" s="4"/>
      <c r="JZS232" s="15"/>
      <c r="JZT232" s="15"/>
      <c r="JZU232" s="3"/>
      <c r="JZV232" s="3"/>
      <c r="JZW232" s="4"/>
      <c r="JZX232" s="4"/>
      <c r="JZY232" s="3"/>
      <c r="JZZ232" s="6"/>
      <c r="KAA232" s="14"/>
      <c r="KAB232" s="101"/>
      <c r="KAC232" s="14"/>
      <c r="KAD232" s="4"/>
      <c r="KAE232" s="4"/>
      <c r="KAF232" s="4"/>
      <c r="KAG232" s="4"/>
      <c r="KAH232" s="4"/>
      <c r="KAI232" s="4"/>
      <c r="KAJ232" s="3"/>
      <c r="KAK232" s="11"/>
      <c r="KAL232" s="4"/>
      <c r="KAM232" s="4"/>
      <c r="KAN232" s="15"/>
      <c r="KAO232" s="15"/>
      <c r="KAP232" s="3"/>
      <c r="KAQ232" s="3"/>
      <c r="KAR232" s="4"/>
      <c r="KAS232" s="4"/>
      <c r="KAT232" s="3"/>
      <c r="KAU232" s="6"/>
      <c r="KAV232" s="14"/>
      <c r="KAW232" s="101"/>
      <c r="KAX232" s="14"/>
      <c r="KAY232" s="4"/>
      <c r="KAZ232" s="4"/>
      <c r="KBA232" s="4"/>
      <c r="KBB232" s="4"/>
      <c r="KBC232" s="4"/>
      <c r="KBD232" s="4"/>
      <c r="KBE232" s="3"/>
      <c r="KBF232" s="11"/>
      <c r="KBG232" s="4"/>
      <c r="KBH232" s="4"/>
      <c r="KBI232" s="15"/>
      <c r="KBJ232" s="15"/>
      <c r="KBK232" s="3"/>
      <c r="KBL232" s="3"/>
      <c r="KBM232" s="4"/>
      <c r="KBN232" s="4"/>
      <c r="KBO232" s="3"/>
      <c r="KBP232" s="6"/>
      <c r="KBQ232" s="14"/>
      <c r="KBR232" s="101"/>
      <c r="KBS232" s="14"/>
      <c r="KBT232" s="4"/>
      <c r="KBU232" s="4"/>
      <c r="KBV232" s="4"/>
      <c r="KBW232" s="4"/>
      <c r="KBX232" s="4"/>
      <c r="KBY232" s="4"/>
      <c r="KBZ232" s="3"/>
      <c r="KCA232" s="11"/>
      <c r="KCB232" s="4"/>
      <c r="KCC232" s="4"/>
      <c r="KCD232" s="15"/>
      <c r="KCE232" s="15"/>
      <c r="KCF232" s="3"/>
      <c r="KCG232" s="3"/>
      <c r="KCH232" s="4"/>
      <c r="KCI232" s="4"/>
      <c r="KCJ232" s="3"/>
      <c r="KCK232" s="6"/>
      <c r="KCL232" s="14"/>
      <c r="KCM232" s="101"/>
      <c r="KCN232" s="14"/>
      <c r="KCO232" s="4"/>
      <c r="KCP232" s="4"/>
      <c r="KCQ232" s="4"/>
      <c r="KCR232" s="4"/>
      <c r="KCS232" s="4"/>
      <c r="KCT232" s="4"/>
      <c r="KCU232" s="3"/>
      <c r="KCV232" s="11"/>
      <c r="KCW232" s="4"/>
      <c r="KCX232" s="4"/>
      <c r="KCY232" s="15"/>
      <c r="KCZ232" s="15"/>
      <c r="KDA232" s="3"/>
      <c r="KDB232" s="3"/>
      <c r="KDC232" s="4"/>
      <c r="KDD232" s="4"/>
      <c r="KDE232" s="3"/>
      <c r="KDF232" s="6"/>
      <c r="KDG232" s="14"/>
      <c r="KDH232" s="101"/>
      <c r="KDI232" s="14"/>
      <c r="KDJ232" s="4"/>
      <c r="KDK232" s="4"/>
      <c r="KDL232" s="4"/>
      <c r="KDM232" s="4"/>
      <c r="KDN232" s="4"/>
      <c r="KDO232" s="4"/>
      <c r="KDP232" s="3"/>
      <c r="KDQ232" s="11"/>
      <c r="KDR232" s="4"/>
      <c r="KDS232" s="4"/>
      <c r="KDT232" s="15"/>
      <c r="KDU232" s="15"/>
      <c r="KDV232" s="3"/>
      <c r="KDW232" s="3"/>
      <c r="KDX232" s="4"/>
      <c r="KDY232" s="4"/>
      <c r="KDZ232" s="3"/>
      <c r="KEA232" s="6"/>
      <c r="KEB232" s="14"/>
      <c r="KEC232" s="101"/>
      <c r="KED232" s="14"/>
      <c r="KEE232" s="4"/>
      <c r="KEF232" s="4"/>
      <c r="KEG232" s="4"/>
      <c r="KEH232" s="4"/>
      <c r="KEI232" s="4"/>
      <c r="KEJ232" s="4"/>
      <c r="KEK232" s="3"/>
      <c r="KEL232" s="11"/>
      <c r="KEM232" s="4"/>
      <c r="KEN232" s="4"/>
      <c r="KEO232" s="15"/>
      <c r="KEP232" s="15"/>
      <c r="KEQ232" s="3"/>
      <c r="KER232" s="3"/>
      <c r="KES232" s="4"/>
      <c r="KET232" s="4"/>
      <c r="KEU232" s="3"/>
      <c r="KEV232" s="6"/>
      <c r="KEW232" s="14"/>
      <c r="KEX232" s="101"/>
      <c r="KEY232" s="14"/>
      <c r="KEZ232" s="4"/>
      <c r="KFA232" s="4"/>
      <c r="KFB232" s="4"/>
      <c r="KFC232" s="4"/>
      <c r="KFD232" s="4"/>
      <c r="KFE232" s="4"/>
      <c r="KFF232" s="3"/>
      <c r="KFG232" s="11"/>
      <c r="KFH232" s="4"/>
      <c r="KFI232" s="4"/>
      <c r="KFJ232" s="15"/>
      <c r="KFK232" s="15"/>
      <c r="KFL232" s="3"/>
      <c r="KFM232" s="3"/>
      <c r="KFN232" s="4"/>
      <c r="KFO232" s="4"/>
      <c r="KFP232" s="3"/>
      <c r="KFQ232" s="6"/>
      <c r="KFR232" s="14"/>
      <c r="KFS232" s="101"/>
      <c r="KFT232" s="14"/>
      <c r="KFU232" s="4"/>
      <c r="KFV232" s="4"/>
      <c r="KFW232" s="4"/>
      <c r="KFX232" s="4"/>
      <c r="KFY232" s="4"/>
      <c r="KFZ232" s="4"/>
      <c r="KGA232" s="3"/>
      <c r="KGB232" s="11"/>
      <c r="KGC232" s="4"/>
      <c r="KGD232" s="4"/>
      <c r="KGE232" s="15"/>
      <c r="KGF232" s="15"/>
      <c r="KGG232" s="3"/>
      <c r="KGH232" s="3"/>
      <c r="KGI232" s="4"/>
      <c r="KGJ232" s="4"/>
      <c r="KGK232" s="3"/>
      <c r="KGL232" s="6"/>
      <c r="KGM232" s="14"/>
      <c r="KGN232" s="101"/>
      <c r="KGO232" s="14"/>
      <c r="KGP232" s="4"/>
      <c r="KGQ232" s="4"/>
      <c r="KGR232" s="4"/>
      <c r="KGS232" s="4"/>
      <c r="KGT232" s="4"/>
      <c r="KGU232" s="4"/>
      <c r="KGV232" s="3"/>
      <c r="KGW232" s="11"/>
      <c r="KGX232" s="4"/>
      <c r="KGY232" s="4"/>
      <c r="KGZ232" s="15"/>
      <c r="KHA232" s="15"/>
      <c r="KHB232" s="3"/>
      <c r="KHC232" s="3"/>
      <c r="KHD232" s="4"/>
      <c r="KHE232" s="4"/>
      <c r="KHF232" s="3"/>
      <c r="KHG232" s="6"/>
      <c r="KHH232" s="14"/>
      <c r="KHI232" s="101"/>
      <c r="KHJ232" s="14"/>
      <c r="KHK232" s="4"/>
      <c r="KHL232" s="4"/>
      <c r="KHM232" s="4"/>
      <c r="KHN232" s="4"/>
      <c r="KHO232" s="4"/>
      <c r="KHP232" s="4"/>
      <c r="KHQ232" s="3"/>
      <c r="KHR232" s="11"/>
      <c r="KHS232" s="4"/>
      <c r="KHT232" s="4"/>
      <c r="KHU232" s="15"/>
      <c r="KHV232" s="15"/>
      <c r="KHW232" s="3"/>
      <c r="KHX232" s="3"/>
      <c r="KHY232" s="4"/>
      <c r="KHZ232" s="4"/>
      <c r="KIA232" s="3"/>
      <c r="KIB232" s="6"/>
      <c r="KIC232" s="14"/>
      <c r="KID232" s="101"/>
      <c r="KIE232" s="14"/>
      <c r="KIF232" s="4"/>
      <c r="KIG232" s="4"/>
      <c r="KIH232" s="4"/>
      <c r="KII232" s="4"/>
      <c r="KIJ232" s="4"/>
      <c r="KIK232" s="4"/>
      <c r="KIL232" s="3"/>
      <c r="KIM232" s="11"/>
      <c r="KIN232" s="4"/>
      <c r="KIO232" s="4"/>
      <c r="KIP232" s="15"/>
      <c r="KIQ232" s="15"/>
      <c r="KIR232" s="3"/>
      <c r="KIS232" s="3"/>
      <c r="KIT232" s="4"/>
      <c r="KIU232" s="4"/>
      <c r="KIV232" s="3"/>
      <c r="KIW232" s="6"/>
      <c r="KIX232" s="14"/>
      <c r="KIY232" s="101"/>
      <c r="KIZ232" s="14"/>
      <c r="KJA232" s="4"/>
      <c r="KJB232" s="4"/>
      <c r="KJC232" s="4"/>
      <c r="KJD232" s="4"/>
      <c r="KJE232" s="4"/>
      <c r="KJF232" s="4"/>
      <c r="KJG232" s="3"/>
      <c r="KJH232" s="11"/>
      <c r="KJI232" s="4"/>
      <c r="KJJ232" s="4"/>
      <c r="KJK232" s="15"/>
      <c r="KJL232" s="15"/>
      <c r="KJM232" s="3"/>
      <c r="KJN232" s="3"/>
      <c r="KJO232" s="4"/>
      <c r="KJP232" s="4"/>
      <c r="KJQ232" s="3"/>
      <c r="KJR232" s="6"/>
      <c r="KJS232" s="14"/>
      <c r="KJT232" s="101"/>
      <c r="KJU232" s="14"/>
      <c r="KJV232" s="4"/>
      <c r="KJW232" s="4"/>
      <c r="KJX232" s="4"/>
      <c r="KJY232" s="4"/>
      <c r="KJZ232" s="4"/>
      <c r="KKA232" s="4"/>
      <c r="KKB232" s="3"/>
      <c r="KKC232" s="11"/>
      <c r="KKD232" s="4"/>
      <c r="KKE232" s="4"/>
      <c r="KKF232" s="15"/>
      <c r="KKG232" s="15"/>
      <c r="KKH232" s="3"/>
      <c r="KKI232" s="3"/>
      <c r="KKJ232" s="4"/>
      <c r="KKK232" s="4"/>
      <c r="KKL232" s="3"/>
      <c r="KKM232" s="6"/>
      <c r="KKN232" s="14"/>
      <c r="KKO232" s="101"/>
      <c r="KKP232" s="14"/>
      <c r="KKQ232" s="4"/>
      <c r="KKR232" s="4"/>
      <c r="KKS232" s="4"/>
      <c r="KKT232" s="4"/>
      <c r="KKU232" s="4"/>
      <c r="KKV232" s="4"/>
      <c r="KKW232" s="3"/>
      <c r="KKX232" s="11"/>
      <c r="KKY232" s="4"/>
      <c r="KKZ232" s="4"/>
      <c r="KLA232" s="15"/>
      <c r="KLB232" s="15"/>
      <c r="KLC232" s="3"/>
      <c r="KLD232" s="3"/>
      <c r="KLE232" s="4"/>
      <c r="KLF232" s="4"/>
      <c r="KLG232" s="3"/>
      <c r="KLH232" s="6"/>
      <c r="KLI232" s="14"/>
      <c r="KLJ232" s="101"/>
      <c r="KLK232" s="14"/>
      <c r="KLL232" s="4"/>
      <c r="KLM232" s="4"/>
      <c r="KLN232" s="4"/>
      <c r="KLO232" s="4"/>
      <c r="KLP232" s="4"/>
      <c r="KLQ232" s="4"/>
      <c r="KLR232" s="3"/>
      <c r="KLS232" s="11"/>
      <c r="KLT232" s="4"/>
      <c r="KLU232" s="4"/>
      <c r="KLV232" s="15"/>
      <c r="KLW232" s="15"/>
      <c r="KLX232" s="3"/>
      <c r="KLY232" s="3"/>
      <c r="KLZ232" s="4"/>
      <c r="KMA232" s="4"/>
      <c r="KMB232" s="3"/>
      <c r="KMC232" s="6"/>
      <c r="KMD232" s="14"/>
      <c r="KME232" s="101"/>
      <c r="KMF232" s="14"/>
      <c r="KMG232" s="4"/>
      <c r="KMH232" s="4"/>
      <c r="KMI232" s="4"/>
      <c r="KMJ232" s="4"/>
      <c r="KMK232" s="4"/>
      <c r="KML232" s="4"/>
      <c r="KMM232" s="3"/>
      <c r="KMN232" s="11"/>
      <c r="KMO232" s="4"/>
      <c r="KMP232" s="4"/>
      <c r="KMQ232" s="15"/>
      <c r="KMR232" s="15"/>
      <c r="KMS232" s="3"/>
      <c r="KMT232" s="3"/>
      <c r="KMU232" s="4"/>
      <c r="KMV232" s="4"/>
      <c r="KMW232" s="3"/>
      <c r="KMX232" s="6"/>
      <c r="KMY232" s="14"/>
      <c r="KMZ232" s="101"/>
      <c r="KNA232" s="14"/>
      <c r="KNB232" s="4"/>
      <c r="KNC232" s="4"/>
      <c r="KND232" s="4"/>
      <c r="KNE232" s="4"/>
      <c r="KNF232" s="4"/>
      <c r="KNG232" s="4"/>
      <c r="KNH232" s="3"/>
      <c r="KNI232" s="11"/>
      <c r="KNJ232" s="4"/>
      <c r="KNK232" s="4"/>
      <c r="KNL232" s="15"/>
      <c r="KNM232" s="15"/>
      <c r="KNN232" s="3"/>
      <c r="KNO232" s="3"/>
      <c r="KNP232" s="4"/>
      <c r="KNQ232" s="4"/>
      <c r="KNR232" s="3"/>
      <c r="KNS232" s="6"/>
      <c r="KNT232" s="14"/>
      <c r="KNU232" s="101"/>
      <c r="KNV232" s="14"/>
      <c r="KNW232" s="4"/>
      <c r="KNX232" s="4"/>
      <c r="KNY232" s="4"/>
      <c r="KNZ232" s="4"/>
      <c r="KOA232" s="4"/>
      <c r="KOB232" s="4"/>
      <c r="KOC232" s="3"/>
      <c r="KOD232" s="11"/>
      <c r="KOE232" s="4"/>
      <c r="KOF232" s="4"/>
      <c r="KOG232" s="15"/>
      <c r="KOH232" s="15"/>
      <c r="KOI232" s="3"/>
      <c r="KOJ232" s="3"/>
      <c r="KOK232" s="4"/>
      <c r="KOL232" s="4"/>
      <c r="KOM232" s="3"/>
      <c r="KON232" s="6"/>
      <c r="KOO232" s="14"/>
      <c r="KOP232" s="101"/>
      <c r="KOQ232" s="14"/>
      <c r="KOR232" s="4"/>
      <c r="KOS232" s="4"/>
      <c r="KOT232" s="4"/>
      <c r="KOU232" s="4"/>
      <c r="KOV232" s="4"/>
      <c r="KOW232" s="4"/>
      <c r="KOX232" s="3"/>
      <c r="KOY232" s="11"/>
      <c r="KOZ232" s="4"/>
      <c r="KPA232" s="4"/>
      <c r="KPB232" s="15"/>
      <c r="KPC232" s="15"/>
      <c r="KPD232" s="3"/>
      <c r="KPE232" s="3"/>
      <c r="KPF232" s="4"/>
      <c r="KPG232" s="4"/>
      <c r="KPH232" s="3"/>
      <c r="KPI232" s="6"/>
      <c r="KPJ232" s="14"/>
      <c r="KPK232" s="101"/>
      <c r="KPL232" s="14"/>
      <c r="KPM232" s="4"/>
      <c r="KPN232" s="4"/>
      <c r="KPO232" s="4"/>
      <c r="KPP232" s="4"/>
      <c r="KPQ232" s="4"/>
      <c r="KPR232" s="4"/>
      <c r="KPS232" s="3"/>
      <c r="KPT232" s="11"/>
      <c r="KPU232" s="4"/>
      <c r="KPV232" s="4"/>
      <c r="KPW232" s="15"/>
      <c r="KPX232" s="15"/>
      <c r="KPY232" s="3"/>
      <c r="KPZ232" s="3"/>
      <c r="KQA232" s="4"/>
      <c r="KQB232" s="4"/>
      <c r="KQC232" s="3"/>
      <c r="KQD232" s="6"/>
      <c r="KQE232" s="14"/>
      <c r="KQF232" s="101"/>
      <c r="KQG232" s="14"/>
      <c r="KQH232" s="4"/>
      <c r="KQI232" s="4"/>
      <c r="KQJ232" s="4"/>
      <c r="KQK232" s="4"/>
      <c r="KQL232" s="4"/>
      <c r="KQM232" s="4"/>
      <c r="KQN232" s="3"/>
      <c r="KQO232" s="11"/>
      <c r="KQP232" s="4"/>
      <c r="KQQ232" s="4"/>
      <c r="KQR232" s="15"/>
      <c r="KQS232" s="15"/>
      <c r="KQT232" s="3"/>
      <c r="KQU232" s="3"/>
      <c r="KQV232" s="4"/>
      <c r="KQW232" s="4"/>
      <c r="KQX232" s="3"/>
      <c r="KQY232" s="6"/>
      <c r="KQZ232" s="14"/>
      <c r="KRA232" s="101"/>
      <c r="KRB232" s="14"/>
      <c r="KRC232" s="4"/>
      <c r="KRD232" s="4"/>
      <c r="KRE232" s="4"/>
      <c r="KRF232" s="4"/>
      <c r="KRG232" s="4"/>
      <c r="KRH232" s="4"/>
      <c r="KRI232" s="3"/>
      <c r="KRJ232" s="11"/>
      <c r="KRK232" s="4"/>
      <c r="KRL232" s="4"/>
      <c r="KRM232" s="15"/>
      <c r="KRN232" s="15"/>
      <c r="KRO232" s="3"/>
      <c r="KRP232" s="3"/>
      <c r="KRQ232" s="4"/>
      <c r="KRR232" s="4"/>
      <c r="KRS232" s="3"/>
      <c r="KRT232" s="6"/>
      <c r="KRU232" s="14"/>
      <c r="KRV232" s="101"/>
      <c r="KRW232" s="14"/>
      <c r="KRX232" s="4"/>
      <c r="KRY232" s="4"/>
      <c r="KRZ232" s="4"/>
      <c r="KSA232" s="4"/>
      <c r="KSB232" s="4"/>
      <c r="KSC232" s="4"/>
      <c r="KSD232" s="3"/>
      <c r="KSE232" s="11"/>
      <c r="KSF232" s="4"/>
      <c r="KSG232" s="4"/>
      <c r="KSH232" s="15"/>
      <c r="KSI232" s="15"/>
      <c r="KSJ232" s="3"/>
      <c r="KSK232" s="3"/>
      <c r="KSL232" s="4"/>
      <c r="KSM232" s="4"/>
      <c r="KSN232" s="3"/>
      <c r="KSO232" s="6"/>
      <c r="KSP232" s="14"/>
      <c r="KSQ232" s="101"/>
      <c r="KSR232" s="14"/>
      <c r="KSS232" s="4"/>
      <c r="KST232" s="4"/>
      <c r="KSU232" s="4"/>
      <c r="KSV232" s="4"/>
      <c r="KSW232" s="4"/>
      <c r="KSX232" s="4"/>
      <c r="KSY232" s="3"/>
      <c r="KSZ232" s="11"/>
      <c r="KTA232" s="4"/>
      <c r="KTB232" s="4"/>
      <c r="KTC232" s="15"/>
      <c r="KTD232" s="15"/>
      <c r="KTE232" s="3"/>
      <c r="KTF232" s="3"/>
      <c r="KTG232" s="4"/>
      <c r="KTH232" s="4"/>
      <c r="KTI232" s="3"/>
      <c r="KTJ232" s="6"/>
      <c r="KTK232" s="14"/>
      <c r="KTL232" s="101"/>
      <c r="KTM232" s="14"/>
      <c r="KTN232" s="4"/>
      <c r="KTO232" s="4"/>
      <c r="KTP232" s="4"/>
      <c r="KTQ232" s="4"/>
      <c r="KTR232" s="4"/>
      <c r="KTS232" s="4"/>
      <c r="KTT232" s="3"/>
      <c r="KTU232" s="11"/>
      <c r="KTV232" s="4"/>
      <c r="KTW232" s="4"/>
      <c r="KTX232" s="15"/>
      <c r="KTY232" s="15"/>
      <c r="KTZ232" s="3"/>
      <c r="KUA232" s="3"/>
      <c r="KUB232" s="4"/>
      <c r="KUC232" s="4"/>
      <c r="KUD232" s="3"/>
      <c r="KUE232" s="6"/>
      <c r="KUF232" s="14"/>
      <c r="KUG232" s="101"/>
      <c r="KUH232" s="14"/>
      <c r="KUI232" s="4"/>
      <c r="KUJ232" s="4"/>
      <c r="KUK232" s="4"/>
      <c r="KUL232" s="4"/>
      <c r="KUM232" s="4"/>
      <c r="KUN232" s="4"/>
      <c r="KUO232" s="3"/>
      <c r="KUP232" s="11"/>
      <c r="KUQ232" s="4"/>
      <c r="KUR232" s="4"/>
      <c r="KUS232" s="15"/>
      <c r="KUT232" s="15"/>
      <c r="KUU232" s="3"/>
      <c r="KUV232" s="3"/>
      <c r="KUW232" s="4"/>
      <c r="KUX232" s="4"/>
      <c r="KUY232" s="3"/>
      <c r="KUZ232" s="6"/>
      <c r="KVA232" s="14"/>
      <c r="KVB232" s="101"/>
      <c r="KVC232" s="14"/>
      <c r="KVD232" s="4"/>
      <c r="KVE232" s="4"/>
      <c r="KVF232" s="4"/>
      <c r="KVG232" s="4"/>
      <c r="KVH232" s="4"/>
      <c r="KVI232" s="4"/>
      <c r="KVJ232" s="3"/>
      <c r="KVK232" s="11"/>
      <c r="KVL232" s="4"/>
      <c r="KVM232" s="4"/>
      <c r="KVN232" s="15"/>
      <c r="KVO232" s="15"/>
      <c r="KVP232" s="3"/>
      <c r="KVQ232" s="3"/>
      <c r="KVR232" s="4"/>
      <c r="KVS232" s="4"/>
      <c r="KVT232" s="3"/>
      <c r="KVU232" s="6"/>
      <c r="KVV232" s="14"/>
      <c r="KVW232" s="101"/>
      <c r="KVX232" s="14"/>
      <c r="KVY232" s="4"/>
      <c r="KVZ232" s="4"/>
      <c r="KWA232" s="4"/>
      <c r="KWB232" s="4"/>
      <c r="KWC232" s="4"/>
      <c r="KWD232" s="4"/>
      <c r="KWE232" s="3"/>
      <c r="KWF232" s="11"/>
      <c r="KWG232" s="4"/>
      <c r="KWH232" s="4"/>
      <c r="KWI232" s="15"/>
      <c r="KWJ232" s="15"/>
      <c r="KWK232" s="3"/>
      <c r="KWL232" s="3"/>
      <c r="KWM232" s="4"/>
      <c r="KWN232" s="4"/>
      <c r="KWO232" s="3"/>
      <c r="KWP232" s="6"/>
      <c r="KWQ232" s="14"/>
      <c r="KWR232" s="101"/>
      <c r="KWS232" s="14"/>
      <c r="KWT232" s="4"/>
      <c r="KWU232" s="4"/>
      <c r="KWV232" s="4"/>
      <c r="KWW232" s="4"/>
      <c r="KWX232" s="4"/>
      <c r="KWY232" s="4"/>
      <c r="KWZ232" s="3"/>
      <c r="KXA232" s="11"/>
      <c r="KXB232" s="4"/>
      <c r="KXC232" s="4"/>
      <c r="KXD232" s="15"/>
      <c r="KXE232" s="15"/>
      <c r="KXF232" s="3"/>
      <c r="KXG232" s="3"/>
      <c r="KXH232" s="4"/>
      <c r="KXI232" s="4"/>
      <c r="KXJ232" s="3"/>
      <c r="KXK232" s="6"/>
      <c r="KXL232" s="14"/>
      <c r="KXM232" s="101"/>
      <c r="KXN232" s="14"/>
      <c r="KXO232" s="4"/>
      <c r="KXP232" s="4"/>
      <c r="KXQ232" s="4"/>
      <c r="KXR232" s="4"/>
      <c r="KXS232" s="4"/>
      <c r="KXT232" s="4"/>
      <c r="KXU232" s="3"/>
      <c r="KXV232" s="11"/>
      <c r="KXW232" s="4"/>
      <c r="KXX232" s="4"/>
      <c r="KXY232" s="15"/>
      <c r="KXZ232" s="15"/>
      <c r="KYA232" s="3"/>
      <c r="KYB232" s="3"/>
      <c r="KYC232" s="4"/>
      <c r="KYD232" s="4"/>
      <c r="KYE232" s="3"/>
      <c r="KYF232" s="6"/>
      <c r="KYG232" s="14"/>
      <c r="KYH232" s="101"/>
      <c r="KYI232" s="14"/>
      <c r="KYJ232" s="4"/>
      <c r="KYK232" s="4"/>
      <c r="KYL232" s="4"/>
      <c r="KYM232" s="4"/>
      <c r="KYN232" s="4"/>
      <c r="KYO232" s="4"/>
      <c r="KYP232" s="3"/>
      <c r="KYQ232" s="11"/>
      <c r="KYR232" s="4"/>
      <c r="KYS232" s="4"/>
      <c r="KYT232" s="15"/>
      <c r="KYU232" s="15"/>
      <c r="KYV232" s="3"/>
      <c r="KYW232" s="3"/>
      <c r="KYX232" s="4"/>
      <c r="KYY232" s="4"/>
      <c r="KYZ232" s="3"/>
      <c r="KZA232" s="6"/>
      <c r="KZB232" s="14"/>
      <c r="KZC232" s="101"/>
      <c r="KZD232" s="14"/>
      <c r="KZE232" s="4"/>
      <c r="KZF232" s="4"/>
      <c r="KZG232" s="4"/>
      <c r="KZH232" s="4"/>
      <c r="KZI232" s="4"/>
      <c r="KZJ232" s="4"/>
      <c r="KZK232" s="3"/>
      <c r="KZL232" s="11"/>
      <c r="KZM232" s="4"/>
      <c r="KZN232" s="4"/>
      <c r="KZO232" s="15"/>
      <c r="KZP232" s="15"/>
      <c r="KZQ232" s="3"/>
      <c r="KZR232" s="3"/>
      <c r="KZS232" s="4"/>
      <c r="KZT232" s="4"/>
      <c r="KZU232" s="3"/>
      <c r="KZV232" s="6"/>
      <c r="KZW232" s="14"/>
      <c r="KZX232" s="101"/>
      <c r="KZY232" s="14"/>
      <c r="KZZ232" s="4"/>
      <c r="LAA232" s="4"/>
      <c r="LAB232" s="4"/>
      <c r="LAC232" s="4"/>
      <c r="LAD232" s="4"/>
      <c r="LAE232" s="4"/>
      <c r="LAF232" s="3"/>
      <c r="LAG232" s="11"/>
      <c r="LAH232" s="4"/>
      <c r="LAI232" s="4"/>
      <c r="LAJ232" s="15"/>
      <c r="LAK232" s="15"/>
      <c r="LAL232" s="3"/>
      <c r="LAM232" s="3"/>
      <c r="LAN232" s="4"/>
      <c r="LAO232" s="4"/>
      <c r="LAP232" s="3"/>
      <c r="LAQ232" s="6"/>
      <c r="LAR232" s="14"/>
      <c r="LAS232" s="101"/>
      <c r="LAT232" s="14"/>
      <c r="LAU232" s="4"/>
      <c r="LAV232" s="4"/>
      <c r="LAW232" s="4"/>
      <c r="LAX232" s="4"/>
      <c r="LAY232" s="4"/>
      <c r="LAZ232" s="4"/>
      <c r="LBA232" s="3"/>
      <c r="LBB232" s="11"/>
      <c r="LBC232" s="4"/>
      <c r="LBD232" s="4"/>
      <c r="LBE232" s="15"/>
      <c r="LBF232" s="15"/>
      <c r="LBG232" s="3"/>
      <c r="LBH232" s="3"/>
      <c r="LBI232" s="4"/>
      <c r="LBJ232" s="4"/>
      <c r="LBK232" s="3"/>
      <c r="LBL232" s="6"/>
      <c r="LBM232" s="14"/>
      <c r="LBN232" s="101"/>
      <c r="LBO232" s="14"/>
      <c r="LBP232" s="4"/>
      <c r="LBQ232" s="4"/>
      <c r="LBR232" s="4"/>
      <c r="LBS232" s="4"/>
      <c r="LBT232" s="4"/>
      <c r="LBU232" s="4"/>
      <c r="LBV232" s="3"/>
      <c r="LBW232" s="11"/>
      <c r="LBX232" s="4"/>
      <c r="LBY232" s="4"/>
      <c r="LBZ232" s="15"/>
      <c r="LCA232" s="15"/>
      <c r="LCB232" s="3"/>
      <c r="LCC232" s="3"/>
      <c r="LCD232" s="4"/>
      <c r="LCE232" s="4"/>
      <c r="LCF232" s="3"/>
      <c r="LCG232" s="6"/>
      <c r="LCH232" s="14"/>
      <c r="LCI232" s="101"/>
      <c r="LCJ232" s="14"/>
      <c r="LCK232" s="4"/>
      <c r="LCL232" s="4"/>
      <c r="LCM232" s="4"/>
      <c r="LCN232" s="4"/>
      <c r="LCO232" s="4"/>
      <c r="LCP232" s="4"/>
      <c r="LCQ232" s="3"/>
      <c r="LCR232" s="11"/>
      <c r="LCS232" s="4"/>
      <c r="LCT232" s="4"/>
      <c r="LCU232" s="15"/>
      <c r="LCV232" s="15"/>
      <c r="LCW232" s="3"/>
      <c r="LCX232" s="3"/>
      <c r="LCY232" s="4"/>
      <c r="LCZ232" s="4"/>
      <c r="LDA232" s="3"/>
      <c r="LDB232" s="6"/>
      <c r="LDC232" s="14"/>
      <c r="LDD232" s="101"/>
      <c r="LDE232" s="14"/>
      <c r="LDF232" s="4"/>
      <c r="LDG232" s="4"/>
      <c r="LDH232" s="4"/>
      <c r="LDI232" s="4"/>
      <c r="LDJ232" s="4"/>
      <c r="LDK232" s="4"/>
      <c r="LDL232" s="3"/>
      <c r="LDM232" s="11"/>
      <c r="LDN232" s="4"/>
      <c r="LDO232" s="4"/>
      <c r="LDP232" s="15"/>
      <c r="LDQ232" s="15"/>
      <c r="LDR232" s="3"/>
      <c r="LDS232" s="3"/>
      <c r="LDT232" s="4"/>
      <c r="LDU232" s="4"/>
      <c r="LDV232" s="3"/>
      <c r="LDW232" s="6"/>
      <c r="LDX232" s="14"/>
      <c r="LDY232" s="101"/>
      <c r="LDZ232" s="14"/>
      <c r="LEA232" s="4"/>
      <c r="LEB232" s="4"/>
      <c r="LEC232" s="4"/>
      <c r="LED232" s="4"/>
      <c r="LEE232" s="4"/>
      <c r="LEF232" s="4"/>
      <c r="LEG232" s="3"/>
      <c r="LEH232" s="11"/>
      <c r="LEI232" s="4"/>
      <c r="LEJ232" s="4"/>
      <c r="LEK232" s="15"/>
      <c r="LEL232" s="15"/>
      <c r="LEM232" s="3"/>
      <c r="LEN232" s="3"/>
      <c r="LEO232" s="4"/>
      <c r="LEP232" s="4"/>
      <c r="LEQ232" s="3"/>
      <c r="LER232" s="6"/>
      <c r="LES232" s="14"/>
      <c r="LET232" s="101"/>
      <c r="LEU232" s="14"/>
      <c r="LEV232" s="4"/>
      <c r="LEW232" s="4"/>
      <c r="LEX232" s="4"/>
      <c r="LEY232" s="4"/>
      <c r="LEZ232" s="4"/>
      <c r="LFA232" s="4"/>
      <c r="LFB232" s="3"/>
      <c r="LFC232" s="11"/>
      <c r="LFD232" s="4"/>
      <c r="LFE232" s="4"/>
      <c r="LFF232" s="15"/>
      <c r="LFG232" s="15"/>
      <c r="LFH232" s="3"/>
      <c r="LFI232" s="3"/>
      <c r="LFJ232" s="4"/>
      <c r="LFK232" s="4"/>
      <c r="LFL232" s="3"/>
      <c r="LFM232" s="6"/>
      <c r="LFN232" s="14"/>
      <c r="LFO232" s="101"/>
      <c r="LFP232" s="14"/>
      <c r="LFQ232" s="4"/>
      <c r="LFR232" s="4"/>
      <c r="LFS232" s="4"/>
      <c r="LFT232" s="4"/>
      <c r="LFU232" s="4"/>
      <c r="LFV232" s="4"/>
      <c r="LFW232" s="3"/>
      <c r="LFX232" s="11"/>
      <c r="LFY232" s="4"/>
      <c r="LFZ232" s="4"/>
      <c r="LGA232" s="15"/>
      <c r="LGB232" s="15"/>
      <c r="LGC232" s="3"/>
      <c r="LGD232" s="3"/>
      <c r="LGE232" s="4"/>
      <c r="LGF232" s="4"/>
      <c r="LGG232" s="3"/>
      <c r="LGH232" s="6"/>
      <c r="LGI232" s="14"/>
      <c r="LGJ232" s="101"/>
      <c r="LGK232" s="14"/>
      <c r="LGL232" s="4"/>
      <c r="LGM232" s="4"/>
      <c r="LGN232" s="4"/>
      <c r="LGO232" s="4"/>
      <c r="LGP232" s="4"/>
      <c r="LGQ232" s="4"/>
      <c r="LGR232" s="3"/>
      <c r="LGS232" s="11"/>
      <c r="LGT232" s="4"/>
      <c r="LGU232" s="4"/>
      <c r="LGV232" s="15"/>
      <c r="LGW232" s="15"/>
      <c r="LGX232" s="3"/>
      <c r="LGY232" s="3"/>
      <c r="LGZ232" s="4"/>
      <c r="LHA232" s="4"/>
      <c r="LHB232" s="3"/>
      <c r="LHC232" s="6"/>
      <c r="LHD232" s="14"/>
      <c r="LHE232" s="101"/>
      <c r="LHF232" s="14"/>
      <c r="LHG232" s="4"/>
      <c r="LHH232" s="4"/>
      <c r="LHI232" s="4"/>
      <c r="LHJ232" s="4"/>
      <c r="LHK232" s="4"/>
      <c r="LHL232" s="4"/>
      <c r="LHM232" s="3"/>
      <c r="LHN232" s="11"/>
      <c r="LHO232" s="4"/>
      <c r="LHP232" s="4"/>
      <c r="LHQ232" s="15"/>
      <c r="LHR232" s="15"/>
      <c r="LHS232" s="3"/>
      <c r="LHT232" s="3"/>
      <c r="LHU232" s="4"/>
      <c r="LHV232" s="4"/>
      <c r="LHW232" s="3"/>
      <c r="LHX232" s="6"/>
      <c r="LHY232" s="14"/>
      <c r="LHZ232" s="101"/>
      <c r="LIA232" s="14"/>
      <c r="LIB232" s="4"/>
      <c r="LIC232" s="4"/>
      <c r="LID232" s="4"/>
      <c r="LIE232" s="4"/>
      <c r="LIF232" s="4"/>
      <c r="LIG232" s="4"/>
      <c r="LIH232" s="3"/>
      <c r="LII232" s="11"/>
      <c r="LIJ232" s="4"/>
      <c r="LIK232" s="4"/>
      <c r="LIL232" s="15"/>
      <c r="LIM232" s="15"/>
      <c r="LIN232" s="3"/>
      <c r="LIO232" s="3"/>
      <c r="LIP232" s="4"/>
      <c r="LIQ232" s="4"/>
      <c r="LIR232" s="3"/>
      <c r="LIS232" s="6"/>
      <c r="LIT232" s="14"/>
      <c r="LIU232" s="101"/>
      <c r="LIV232" s="14"/>
      <c r="LIW232" s="4"/>
      <c r="LIX232" s="4"/>
      <c r="LIY232" s="4"/>
      <c r="LIZ232" s="4"/>
      <c r="LJA232" s="4"/>
      <c r="LJB232" s="4"/>
      <c r="LJC232" s="3"/>
      <c r="LJD232" s="11"/>
      <c r="LJE232" s="4"/>
      <c r="LJF232" s="4"/>
      <c r="LJG232" s="15"/>
      <c r="LJH232" s="15"/>
      <c r="LJI232" s="3"/>
      <c r="LJJ232" s="3"/>
      <c r="LJK232" s="4"/>
      <c r="LJL232" s="4"/>
      <c r="LJM232" s="3"/>
      <c r="LJN232" s="6"/>
      <c r="LJO232" s="14"/>
      <c r="LJP232" s="101"/>
      <c r="LJQ232" s="14"/>
      <c r="LJR232" s="4"/>
      <c r="LJS232" s="4"/>
      <c r="LJT232" s="4"/>
      <c r="LJU232" s="4"/>
      <c r="LJV232" s="4"/>
      <c r="LJW232" s="4"/>
      <c r="LJX232" s="3"/>
      <c r="LJY232" s="11"/>
      <c r="LJZ232" s="4"/>
      <c r="LKA232" s="4"/>
      <c r="LKB232" s="15"/>
      <c r="LKC232" s="15"/>
      <c r="LKD232" s="3"/>
      <c r="LKE232" s="3"/>
      <c r="LKF232" s="4"/>
      <c r="LKG232" s="4"/>
      <c r="LKH232" s="3"/>
      <c r="LKI232" s="6"/>
      <c r="LKJ232" s="14"/>
      <c r="LKK232" s="101"/>
      <c r="LKL232" s="14"/>
      <c r="LKM232" s="4"/>
      <c r="LKN232" s="4"/>
      <c r="LKO232" s="4"/>
      <c r="LKP232" s="4"/>
      <c r="LKQ232" s="4"/>
      <c r="LKR232" s="4"/>
      <c r="LKS232" s="3"/>
      <c r="LKT232" s="11"/>
      <c r="LKU232" s="4"/>
      <c r="LKV232" s="4"/>
      <c r="LKW232" s="15"/>
      <c r="LKX232" s="15"/>
      <c r="LKY232" s="3"/>
      <c r="LKZ232" s="3"/>
      <c r="LLA232" s="4"/>
      <c r="LLB232" s="4"/>
      <c r="LLC232" s="3"/>
      <c r="LLD232" s="6"/>
      <c r="LLE232" s="14"/>
      <c r="LLF232" s="101"/>
      <c r="LLG232" s="14"/>
      <c r="LLH232" s="4"/>
      <c r="LLI232" s="4"/>
      <c r="LLJ232" s="4"/>
      <c r="LLK232" s="4"/>
      <c r="LLL232" s="4"/>
      <c r="LLM232" s="4"/>
      <c r="LLN232" s="3"/>
      <c r="LLO232" s="11"/>
      <c r="LLP232" s="4"/>
      <c r="LLQ232" s="4"/>
      <c r="LLR232" s="15"/>
      <c r="LLS232" s="15"/>
      <c r="LLT232" s="3"/>
      <c r="LLU232" s="3"/>
      <c r="LLV232" s="4"/>
      <c r="LLW232" s="4"/>
      <c r="LLX232" s="3"/>
      <c r="LLY232" s="6"/>
      <c r="LLZ232" s="14"/>
      <c r="LMA232" s="101"/>
      <c r="LMB232" s="14"/>
      <c r="LMC232" s="4"/>
      <c r="LMD232" s="4"/>
      <c r="LME232" s="4"/>
      <c r="LMF232" s="4"/>
      <c r="LMG232" s="4"/>
      <c r="LMH232" s="4"/>
      <c r="LMI232" s="3"/>
      <c r="LMJ232" s="11"/>
      <c r="LMK232" s="4"/>
      <c r="LML232" s="4"/>
      <c r="LMM232" s="15"/>
      <c r="LMN232" s="15"/>
      <c r="LMO232" s="3"/>
      <c r="LMP232" s="3"/>
      <c r="LMQ232" s="4"/>
      <c r="LMR232" s="4"/>
      <c r="LMS232" s="3"/>
      <c r="LMT232" s="6"/>
      <c r="LMU232" s="14"/>
      <c r="LMV232" s="101"/>
      <c r="LMW232" s="14"/>
      <c r="LMX232" s="4"/>
      <c r="LMY232" s="4"/>
      <c r="LMZ232" s="4"/>
      <c r="LNA232" s="4"/>
      <c r="LNB232" s="4"/>
      <c r="LNC232" s="4"/>
      <c r="LND232" s="3"/>
      <c r="LNE232" s="11"/>
      <c r="LNF232" s="4"/>
      <c r="LNG232" s="4"/>
      <c r="LNH232" s="15"/>
      <c r="LNI232" s="15"/>
      <c r="LNJ232" s="3"/>
      <c r="LNK232" s="3"/>
      <c r="LNL232" s="4"/>
      <c r="LNM232" s="4"/>
      <c r="LNN232" s="3"/>
      <c r="LNO232" s="6"/>
      <c r="LNP232" s="14"/>
      <c r="LNQ232" s="101"/>
      <c r="LNR232" s="14"/>
      <c r="LNS232" s="4"/>
      <c r="LNT232" s="4"/>
      <c r="LNU232" s="4"/>
      <c r="LNV232" s="4"/>
      <c r="LNW232" s="4"/>
      <c r="LNX232" s="4"/>
      <c r="LNY232" s="3"/>
      <c r="LNZ232" s="11"/>
      <c r="LOA232" s="4"/>
      <c r="LOB232" s="4"/>
      <c r="LOC232" s="15"/>
      <c r="LOD232" s="15"/>
      <c r="LOE232" s="3"/>
      <c r="LOF232" s="3"/>
      <c r="LOG232" s="4"/>
      <c r="LOH232" s="4"/>
      <c r="LOI232" s="3"/>
      <c r="LOJ232" s="6"/>
      <c r="LOK232" s="14"/>
      <c r="LOL232" s="101"/>
      <c r="LOM232" s="14"/>
      <c r="LON232" s="4"/>
      <c r="LOO232" s="4"/>
      <c r="LOP232" s="4"/>
      <c r="LOQ232" s="4"/>
      <c r="LOR232" s="4"/>
      <c r="LOS232" s="4"/>
      <c r="LOT232" s="3"/>
      <c r="LOU232" s="11"/>
      <c r="LOV232" s="4"/>
      <c r="LOW232" s="4"/>
      <c r="LOX232" s="15"/>
      <c r="LOY232" s="15"/>
      <c r="LOZ232" s="3"/>
      <c r="LPA232" s="3"/>
      <c r="LPB232" s="4"/>
      <c r="LPC232" s="4"/>
      <c r="LPD232" s="3"/>
      <c r="LPE232" s="6"/>
      <c r="LPF232" s="14"/>
      <c r="LPG232" s="101"/>
      <c r="LPH232" s="14"/>
      <c r="LPI232" s="4"/>
      <c r="LPJ232" s="4"/>
      <c r="LPK232" s="4"/>
      <c r="LPL232" s="4"/>
      <c r="LPM232" s="4"/>
      <c r="LPN232" s="4"/>
      <c r="LPO232" s="3"/>
      <c r="LPP232" s="11"/>
      <c r="LPQ232" s="4"/>
      <c r="LPR232" s="4"/>
      <c r="LPS232" s="15"/>
      <c r="LPT232" s="15"/>
      <c r="LPU232" s="3"/>
      <c r="LPV232" s="3"/>
      <c r="LPW232" s="4"/>
      <c r="LPX232" s="4"/>
      <c r="LPY232" s="3"/>
      <c r="LPZ232" s="6"/>
      <c r="LQA232" s="14"/>
      <c r="LQB232" s="101"/>
      <c r="LQC232" s="14"/>
      <c r="LQD232" s="4"/>
      <c r="LQE232" s="4"/>
      <c r="LQF232" s="4"/>
      <c r="LQG232" s="4"/>
      <c r="LQH232" s="4"/>
      <c r="LQI232" s="4"/>
      <c r="LQJ232" s="3"/>
      <c r="LQK232" s="11"/>
      <c r="LQL232" s="4"/>
      <c r="LQM232" s="4"/>
      <c r="LQN232" s="15"/>
      <c r="LQO232" s="15"/>
      <c r="LQP232" s="3"/>
      <c r="LQQ232" s="3"/>
      <c r="LQR232" s="4"/>
      <c r="LQS232" s="4"/>
      <c r="LQT232" s="3"/>
      <c r="LQU232" s="6"/>
      <c r="LQV232" s="14"/>
      <c r="LQW232" s="101"/>
      <c r="LQX232" s="14"/>
      <c r="LQY232" s="4"/>
      <c r="LQZ232" s="4"/>
      <c r="LRA232" s="4"/>
      <c r="LRB232" s="4"/>
      <c r="LRC232" s="4"/>
      <c r="LRD232" s="4"/>
      <c r="LRE232" s="3"/>
      <c r="LRF232" s="11"/>
      <c r="LRG232" s="4"/>
      <c r="LRH232" s="4"/>
      <c r="LRI232" s="15"/>
      <c r="LRJ232" s="15"/>
      <c r="LRK232" s="3"/>
      <c r="LRL232" s="3"/>
      <c r="LRM232" s="4"/>
      <c r="LRN232" s="4"/>
      <c r="LRO232" s="3"/>
      <c r="LRP232" s="6"/>
      <c r="LRQ232" s="14"/>
      <c r="LRR232" s="101"/>
      <c r="LRS232" s="14"/>
      <c r="LRT232" s="4"/>
      <c r="LRU232" s="4"/>
      <c r="LRV232" s="4"/>
      <c r="LRW232" s="4"/>
      <c r="LRX232" s="4"/>
      <c r="LRY232" s="4"/>
      <c r="LRZ232" s="3"/>
      <c r="LSA232" s="11"/>
      <c r="LSB232" s="4"/>
      <c r="LSC232" s="4"/>
      <c r="LSD232" s="15"/>
      <c r="LSE232" s="15"/>
      <c r="LSF232" s="3"/>
      <c r="LSG232" s="3"/>
      <c r="LSH232" s="4"/>
      <c r="LSI232" s="4"/>
      <c r="LSJ232" s="3"/>
      <c r="LSK232" s="6"/>
      <c r="LSL232" s="14"/>
      <c r="LSM232" s="101"/>
      <c r="LSN232" s="14"/>
      <c r="LSO232" s="4"/>
      <c r="LSP232" s="4"/>
      <c r="LSQ232" s="4"/>
      <c r="LSR232" s="4"/>
      <c r="LSS232" s="4"/>
      <c r="LST232" s="4"/>
      <c r="LSU232" s="3"/>
      <c r="LSV232" s="11"/>
      <c r="LSW232" s="4"/>
      <c r="LSX232" s="4"/>
      <c r="LSY232" s="15"/>
      <c r="LSZ232" s="15"/>
      <c r="LTA232" s="3"/>
      <c r="LTB232" s="3"/>
      <c r="LTC232" s="4"/>
      <c r="LTD232" s="4"/>
      <c r="LTE232" s="3"/>
      <c r="LTF232" s="6"/>
      <c r="LTG232" s="14"/>
      <c r="LTH232" s="101"/>
      <c r="LTI232" s="14"/>
      <c r="LTJ232" s="4"/>
      <c r="LTK232" s="4"/>
      <c r="LTL232" s="4"/>
      <c r="LTM232" s="4"/>
      <c r="LTN232" s="4"/>
      <c r="LTO232" s="4"/>
      <c r="LTP232" s="3"/>
      <c r="LTQ232" s="11"/>
      <c r="LTR232" s="4"/>
      <c r="LTS232" s="4"/>
      <c r="LTT232" s="15"/>
      <c r="LTU232" s="15"/>
      <c r="LTV232" s="3"/>
      <c r="LTW232" s="3"/>
      <c r="LTX232" s="4"/>
      <c r="LTY232" s="4"/>
      <c r="LTZ232" s="3"/>
      <c r="LUA232" s="6"/>
      <c r="LUB232" s="14"/>
      <c r="LUC232" s="101"/>
      <c r="LUD232" s="14"/>
      <c r="LUE232" s="4"/>
      <c r="LUF232" s="4"/>
      <c r="LUG232" s="4"/>
      <c r="LUH232" s="4"/>
      <c r="LUI232" s="4"/>
      <c r="LUJ232" s="4"/>
      <c r="LUK232" s="3"/>
      <c r="LUL232" s="11"/>
      <c r="LUM232" s="4"/>
      <c r="LUN232" s="4"/>
      <c r="LUO232" s="15"/>
      <c r="LUP232" s="15"/>
      <c r="LUQ232" s="3"/>
      <c r="LUR232" s="3"/>
      <c r="LUS232" s="4"/>
      <c r="LUT232" s="4"/>
      <c r="LUU232" s="3"/>
      <c r="LUV232" s="6"/>
      <c r="LUW232" s="14"/>
      <c r="LUX232" s="101"/>
      <c r="LUY232" s="14"/>
      <c r="LUZ232" s="4"/>
      <c r="LVA232" s="4"/>
      <c r="LVB232" s="4"/>
      <c r="LVC232" s="4"/>
      <c r="LVD232" s="4"/>
      <c r="LVE232" s="4"/>
      <c r="LVF232" s="3"/>
      <c r="LVG232" s="11"/>
      <c r="LVH232" s="4"/>
      <c r="LVI232" s="4"/>
      <c r="LVJ232" s="15"/>
      <c r="LVK232" s="15"/>
      <c r="LVL232" s="3"/>
      <c r="LVM232" s="3"/>
      <c r="LVN232" s="4"/>
      <c r="LVO232" s="4"/>
      <c r="LVP232" s="3"/>
      <c r="LVQ232" s="6"/>
      <c r="LVR232" s="14"/>
      <c r="LVS232" s="101"/>
      <c r="LVT232" s="14"/>
      <c r="LVU232" s="4"/>
      <c r="LVV232" s="4"/>
      <c r="LVW232" s="4"/>
      <c r="LVX232" s="4"/>
      <c r="LVY232" s="4"/>
      <c r="LVZ232" s="4"/>
      <c r="LWA232" s="3"/>
      <c r="LWB232" s="11"/>
      <c r="LWC232" s="4"/>
      <c r="LWD232" s="4"/>
      <c r="LWE232" s="15"/>
      <c r="LWF232" s="15"/>
      <c r="LWG232" s="3"/>
      <c r="LWH232" s="3"/>
      <c r="LWI232" s="4"/>
      <c r="LWJ232" s="4"/>
      <c r="LWK232" s="3"/>
      <c r="LWL232" s="6"/>
      <c r="LWM232" s="14"/>
      <c r="LWN232" s="101"/>
      <c r="LWO232" s="14"/>
      <c r="LWP232" s="4"/>
      <c r="LWQ232" s="4"/>
      <c r="LWR232" s="4"/>
      <c r="LWS232" s="4"/>
      <c r="LWT232" s="4"/>
      <c r="LWU232" s="4"/>
      <c r="LWV232" s="3"/>
      <c r="LWW232" s="11"/>
      <c r="LWX232" s="4"/>
      <c r="LWY232" s="4"/>
      <c r="LWZ232" s="15"/>
      <c r="LXA232" s="15"/>
      <c r="LXB232" s="3"/>
      <c r="LXC232" s="3"/>
      <c r="LXD232" s="4"/>
      <c r="LXE232" s="4"/>
      <c r="LXF232" s="3"/>
      <c r="LXG232" s="6"/>
      <c r="LXH232" s="14"/>
      <c r="LXI232" s="101"/>
      <c r="LXJ232" s="14"/>
      <c r="LXK232" s="4"/>
      <c r="LXL232" s="4"/>
      <c r="LXM232" s="4"/>
      <c r="LXN232" s="4"/>
      <c r="LXO232" s="4"/>
      <c r="LXP232" s="4"/>
      <c r="LXQ232" s="3"/>
      <c r="LXR232" s="11"/>
      <c r="LXS232" s="4"/>
      <c r="LXT232" s="4"/>
      <c r="LXU232" s="15"/>
      <c r="LXV232" s="15"/>
      <c r="LXW232" s="3"/>
      <c r="LXX232" s="3"/>
      <c r="LXY232" s="4"/>
      <c r="LXZ232" s="4"/>
      <c r="LYA232" s="3"/>
      <c r="LYB232" s="6"/>
      <c r="LYC232" s="14"/>
      <c r="LYD232" s="101"/>
      <c r="LYE232" s="14"/>
      <c r="LYF232" s="4"/>
      <c r="LYG232" s="4"/>
      <c r="LYH232" s="4"/>
      <c r="LYI232" s="4"/>
      <c r="LYJ232" s="4"/>
      <c r="LYK232" s="4"/>
      <c r="LYL232" s="3"/>
      <c r="LYM232" s="11"/>
      <c r="LYN232" s="4"/>
      <c r="LYO232" s="4"/>
      <c r="LYP232" s="15"/>
      <c r="LYQ232" s="15"/>
      <c r="LYR232" s="3"/>
      <c r="LYS232" s="3"/>
      <c r="LYT232" s="4"/>
      <c r="LYU232" s="4"/>
      <c r="LYV232" s="3"/>
      <c r="LYW232" s="6"/>
      <c r="LYX232" s="14"/>
      <c r="LYY232" s="101"/>
      <c r="LYZ232" s="14"/>
      <c r="LZA232" s="4"/>
      <c r="LZB232" s="4"/>
      <c r="LZC232" s="4"/>
      <c r="LZD232" s="4"/>
      <c r="LZE232" s="4"/>
      <c r="LZF232" s="4"/>
      <c r="LZG232" s="3"/>
      <c r="LZH232" s="11"/>
      <c r="LZI232" s="4"/>
      <c r="LZJ232" s="4"/>
      <c r="LZK232" s="15"/>
      <c r="LZL232" s="15"/>
      <c r="LZM232" s="3"/>
      <c r="LZN232" s="3"/>
      <c r="LZO232" s="4"/>
      <c r="LZP232" s="4"/>
      <c r="LZQ232" s="3"/>
      <c r="LZR232" s="6"/>
      <c r="LZS232" s="14"/>
      <c r="LZT232" s="101"/>
      <c r="LZU232" s="14"/>
      <c r="LZV232" s="4"/>
      <c r="LZW232" s="4"/>
      <c r="LZX232" s="4"/>
      <c r="LZY232" s="4"/>
      <c r="LZZ232" s="4"/>
      <c r="MAA232" s="4"/>
      <c r="MAB232" s="3"/>
      <c r="MAC232" s="11"/>
      <c r="MAD232" s="4"/>
      <c r="MAE232" s="4"/>
      <c r="MAF232" s="15"/>
      <c r="MAG232" s="15"/>
      <c r="MAH232" s="3"/>
      <c r="MAI232" s="3"/>
      <c r="MAJ232" s="4"/>
      <c r="MAK232" s="4"/>
      <c r="MAL232" s="3"/>
      <c r="MAM232" s="6"/>
      <c r="MAN232" s="14"/>
      <c r="MAO232" s="101"/>
      <c r="MAP232" s="14"/>
      <c r="MAQ232" s="4"/>
      <c r="MAR232" s="4"/>
      <c r="MAS232" s="4"/>
      <c r="MAT232" s="4"/>
      <c r="MAU232" s="4"/>
      <c r="MAV232" s="4"/>
      <c r="MAW232" s="3"/>
      <c r="MAX232" s="11"/>
      <c r="MAY232" s="4"/>
      <c r="MAZ232" s="4"/>
      <c r="MBA232" s="15"/>
      <c r="MBB232" s="15"/>
      <c r="MBC232" s="3"/>
      <c r="MBD232" s="3"/>
      <c r="MBE232" s="4"/>
      <c r="MBF232" s="4"/>
      <c r="MBG232" s="3"/>
      <c r="MBH232" s="6"/>
      <c r="MBI232" s="14"/>
      <c r="MBJ232" s="101"/>
      <c r="MBK232" s="14"/>
      <c r="MBL232" s="4"/>
      <c r="MBM232" s="4"/>
      <c r="MBN232" s="4"/>
      <c r="MBO232" s="4"/>
      <c r="MBP232" s="4"/>
      <c r="MBQ232" s="4"/>
      <c r="MBR232" s="3"/>
      <c r="MBS232" s="11"/>
      <c r="MBT232" s="4"/>
      <c r="MBU232" s="4"/>
      <c r="MBV232" s="15"/>
      <c r="MBW232" s="15"/>
      <c r="MBX232" s="3"/>
      <c r="MBY232" s="3"/>
      <c r="MBZ232" s="4"/>
      <c r="MCA232" s="4"/>
      <c r="MCB232" s="3"/>
      <c r="MCC232" s="6"/>
      <c r="MCD232" s="14"/>
      <c r="MCE232" s="101"/>
      <c r="MCF232" s="14"/>
      <c r="MCG232" s="4"/>
      <c r="MCH232" s="4"/>
      <c r="MCI232" s="4"/>
      <c r="MCJ232" s="4"/>
      <c r="MCK232" s="4"/>
      <c r="MCL232" s="4"/>
      <c r="MCM232" s="3"/>
      <c r="MCN232" s="11"/>
      <c r="MCO232" s="4"/>
      <c r="MCP232" s="4"/>
      <c r="MCQ232" s="15"/>
      <c r="MCR232" s="15"/>
      <c r="MCS232" s="3"/>
      <c r="MCT232" s="3"/>
      <c r="MCU232" s="4"/>
      <c r="MCV232" s="4"/>
      <c r="MCW232" s="3"/>
      <c r="MCX232" s="6"/>
      <c r="MCY232" s="14"/>
      <c r="MCZ232" s="101"/>
      <c r="MDA232" s="14"/>
      <c r="MDB232" s="4"/>
      <c r="MDC232" s="4"/>
      <c r="MDD232" s="4"/>
      <c r="MDE232" s="4"/>
      <c r="MDF232" s="4"/>
      <c r="MDG232" s="4"/>
      <c r="MDH232" s="3"/>
      <c r="MDI232" s="11"/>
      <c r="MDJ232" s="4"/>
      <c r="MDK232" s="4"/>
      <c r="MDL232" s="15"/>
      <c r="MDM232" s="15"/>
      <c r="MDN232" s="3"/>
      <c r="MDO232" s="3"/>
      <c r="MDP232" s="4"/>
      <c r="MDQ232" s="4"/>
      <c r="MDR232" s="3"/>
      <c r="MDS232" s="6"/>
      <c r="MDT232" s="14"/>
      <c r="MDU232" s="101"/>
      <c r="MDV232" s="14"/>
      <c r="MDW232" s="4"/>
      <c r="MDX232" s="4"/>
      <c r="MDY232" s="4"/>
      <c r="MDZ232" s="4"/>
      <c r="MEA232" s="4"/>
      <c r="MEB232" s="4"/>
      <c r="MEC232" s="3"/>
      <c r="MED232" s="11"/>
      <c r="MEE232" s="4"/>
      <c r="MEF232" s="4"/>
      <c r="MEG232" s="15"/>
      <c r="MEH232" s="15"/>
      <c r="MEI232" s="3"/>
      <c r="MEJ232" s="3"/>
      <c r="MEK232" s="4"/>
      <c r="MEL232" s="4"/>
      <c r="MEM232" s="3"/>
      <c r="MEN232" s="6"/>
      <c r="MEO232" s="14"/>
      <c r="MEP232" s="101"/>
      <c r="MEQ232" s="14"/>
      <c r="MER232" s="4"/>
      <c r="MES232" s="4"/>
      <c r="MET232" s="4"/>
      <c r="MEU232" s="4"/>
      <c r="MEV232" s="4"/>
      <c r="MEW232" s="4"/>
      <c r="MEX232" s="3"/>
      <c r="MEY232" s="11"/>
      <c r="MEZ232" s="4"/>
      <c r="MFA232" s="4"/>
      <c r="MFB232" s="15"/>
      <c r="MFC232" s="15"/>
      <c r="MFD232" s="3"/>
      <c r="MFE232" s="3"/>
      <c r="MFF232" s="4"/>
      <c r="MFG232" s="4"/>
      <c r="MFH232" s="3"/>
      <c r="MFI232" s="6"/>
      <c r="MFJ232" s="14"/>
      <c r="MFK232" s="101"/>
      <c r="MFL232" s="14"/>
      <c r="MFM232" s="4"/>
      <c r="MFN232" s="4"/>
      <c r="MFO232" s="4"/>
      <c r="MFP232" s="4"/>
      <c r="MFQ232" s="4"/>
      <c r="MFR232" s="4"/>
      <c r="MFS232" s="3"/>
      <c r="MFT232" s="11"/>
      <c r="MFU232" s="4"/>
      <c r="MFV232" s="4"/>
      <c r="MFW232" s="15"/>
      <c r="MFX232" s="15"/>
      <c r="MFY232" s="3"/>
      <c r="MFZ232" s="3"/>
      <c r="MGA232" s="4"/>
      <c r="MGB232" s="4"/>
      <c r="MGC232" s="3"/>
      <c r="MGD232" s="6"/>
      <c r="MGE232" s="14"/>
      <c r="MGF232" s="101"/>
      <c r="MGG232" s="14"/>
      <c r="MGH232" s="4"/>
      <c r="MGI232" s="4"/>
      <c r="MGJ232" s="4"/>
      <c r="MGK232" s="4"/>
      <c r="MGL232" s="4"/>
      <c r="MGM232" s="4"/>
      <c r="MGN232" s="3"/>
      <c r="MGO232" s="11"/>
      <c r="MGP232" s="4"/>
      <c r="MGQ232" s="4"/>
      <c r="MGR232" s="15"/>
      <c r="MGS232" s="15"/>
      <c r="MGT232" s="3"/>
      <c r="MGU232" s="3"/>
      <c r="MGV232" s="4"/>
      <c r="MGW232" s="4"/>
      <c r="MGX232" s="3"/>
      <c r="MGY232" s="6"/>
      <c r="MGZ232" s="14"/>
      <c r="MHA232" s="101"/>
      <c r="MHB232" s="14"/>
      <c r="MHC232" s="4"/>
      <c r="MHD232" s="4"/>
      <c r="MHE232" s="4"/>
      <c r="MHF232" s="4"/>
      <c r="MHG232" s="4"/>
      <c r="MHH232" s="4"/>
      <c r="MHI232" s="3"/>
      <c r="MHJ232" s="11"/>
      <c r="MHK232" s="4"/>
      <c r="MHL232" s="4"/>
      <c r="MHM232" s="15"/>
      <c r="MHN232" s="15"/>
      <c r="MHO232" s="3"/>
      <c r="MHP232" s="3"/>
      <c r="MHQ232" s="4"/>
      <c r="MHR232" s="4"/>
      <c r="MHS232" s="3"/>
      <c r="MHT232" s="6"/>
      <c r="MHU232" s="14"/>
      <c r="MHV232" s="101"/>
      <c r="MHW232" s="14"/>
      <c r="MHX232" s="4"/>
      <c r="MHY232" s="4"/>
      <c r="MHZ232" s="4"/>
      <c r="MIA232" s="4"/>
      <c r="MIB232" s="4"/>
      <c r="MIC232" s="4"/>
      <c r="MID232" s="3"/>
      <c r="MIE232" s="11"/>
      <c r="MIF232" s="4"/>
      <c r="MIG232" s="4"/>
      <c r="MIH232" s="15"/>
      <c r="MII232" s="15"/>
      <c r="MIJ232" s="3"/>
      <c r="MIK232" s="3"/>
      <c r="MIL232" s="4"/>
      <c r="MIM232" s="4"/>
      <c r="MIN232" s="3"/>
      <c r="MIO232" s="6"/>
      <c r="MIP232" s="14"/>
      <c r="MIQ232" s="101"/>
      <c r="MIR232" s="14"/>
      <c r="MIS232" s="4"/>
      <c r="MIT232" s="4"/>
      <c r="MIU232" s="4"/>
      <c r="MIV232" s="4"/>
      <c r="MIW232" s="4"/>
      <c r="MIX232" s="4"/>
      <c r="MIY232" s="3"/>
      <c r="MIZ232" s="11"/>
      <c r="MJA232" s="4"/>
      <c r="MJB232" s="4"/>
      <c r="MJC232" s="15"/>
      <c r="MJD232" s="15"/>
      <c r="MJE232" s="3"/>
      <c r="MJF232" s="3"/>
      <c r="MJG232" s="4"/>
      <c r="MJH232" s="4"/>
      <c r="MJI232" s="3"/>
      <c r="MJJ232" s="6"/>
      <c r="MJK232" s="14"/>
      <c r="MJL232" s="101"/>
      <c r="MJM232" s="14"/>
      <c r="MJN232" s="4"/>
      <c r="MJO232" s="4"/>
      <c r="MJP232" s="4"/>
      <c r="MJQ232" s="4"/>
      <c r="MJR232" s="4"/>
      <c r="MJS232" s="4"/>
      <c r="MJT232" s="3"/>
      <c r="MJU232" s="11"/>
      <c r="MJV232" s="4"/>
      <c r="MJW232" s="4"/>
      <c r="MJX232" s="15"/>
      <c r="MJY232" s="15"/>
      <c r="MJZ232" s="3"/>
      <c r="MKA232" s="3"/>
      <c r="MKB232" s="4"/>
      <c r="MKC232" s="4"/>
      <c r="MKD232" s="3"/>
      <c r="MKE232" s="6"/>
      <c r="MKF232" s="14"/>
      <c r="MKG232" s="101"/>
      <c r="MKH232" s="14"/>
      <c r="MKI232" s="4"/>
      <c r="MKJ232" s="4"/>
      <c r="MKK232" s="4"/>
      <c r="MKL232" s="4"/>
      <c r="MKM232" s="4"/>
      <c r="MKN232" s="4"/>
      <c r="MKO232" s="3"/>
      <c r="MKP232" s="11"/>
      <c r="MKQ232" s="4"/>
      <c r="MKR232" s="4"/>
      <c r="MKS232" s="15"/>
      <c r="MKT232" s="15"/>
      <c r="MKU232" s="3"/>
      <c r="MKV232" s="3"/>
      <c r="MKW232" s="4"/>
      <c r="MKX232" s="4"/>
      <c r="MKY232" s="3"/>
      <c r="MKZ232" s="6"/>
      <c r="MLA232" s="14"/>
      <c r="MLB232" s="101"/>
      <c r="MLC232" s="14"/>
      <c r="MLD232" s="4"/>
      <c r="MLE232" s="4"/>
      <c r="MLF232" s="4"/>
      <c r="MLG232" s="4"/>
      <c r="MLH232" s="4"/>
      <c r="MLI232" s="4"/>
      <c r="MLJ232" s="3"/>
      <c r="MLK232" s="11"/>
      <c r="MLL232" s="4"/>
      <c r="MLM232" s="4"/>
      <c r="MLN232" s="15"/>
      <c r="MLO232" s="15"/>
      <c r="MLP232" s="3"/>
      <c r="MLQ232" s="3"/>
      <c r="MLR232" s="4"/>
      <c r="MLS232" s="4"/>
      <c r="MLT232" s="3"/>
      <c r="MLU232" s="6"/>
      <c r="MLV232" s="14"/>
      <c r="MLW232" s="101"/>
      <c r="MLX232" s="14"/>
      <c r="MLY232" s="4"/>
      <c r="MLZ232" s="4"/>
      <c r="MMA232" s="4"/>
      <c r="MMB232" s="4"/>
      <c r="MMC232" s="4"/>
      <c r="MMD232" s="4"/>
      <c r="MME232" s="3"/>
      <c r="MMF232" s="11"/>
      <c r="MMG232" s="4"/>
      <c r="MMH232" s="4"/>
      <c r="MMI232" s="15"/>
      <c r="MMJ232" s="15"/>
      <c r="MMK232" s="3"/>
      <c r="MML232" s="3"/>
      <c r="MMM232" s="4"/>
      <c r="MMN232" s="4"/>
      <c r="MMO232" s="3"/>
      <c r="MMP232" s="6"/>
      <c r="MMQ232" s="14"/>
      <c r="MMR232" s="101"/>
      <c r="MMS232" s="14"/>
      <c r="MMT232" s="4"/>
      <c r="MMU232" s="4"/>
      <c r="MMV232" s="4"/>
      <c r="MMW232" s="4"/>
      <c r="MMX232" s="4"/>
      <c r="MMY232" s="4"/>
      <c r="MMZ232" s="3"/>
      <c r="MNA232" s="11"/>
      <c r="MNB232" s="4"/>
      <c r="MNC232" s="4"/>
      <c r="MND232" s="15"/>
      <c r="MNE232" s="15"/>
      <c r="MNF232" s="3"/>
      <c r="MNG232" s="3"/>
      <c r="MNH232" s="4"/>
      <c r="MNI232" s="4"/>
      <c r="MNJ232" s="3"/>
      <c r="MNK232" s="6"/>
      <c r="MNL232" s="14"/>
      <c r="MNM232" s="101"/>
      <c r="MNN232" s="14"/>
      <c r="MNO232" s="4"/>
      <c r="MNP232" s="4"/>
      <c r="MNQ232" s="4"/>
      <c r="MNR232" s="4"/>
      <c r="MNS232" s="4"/>
      <c r="MNT232" s="4"/>
      <c r="MNU232" s="3"/>
      <c r="MNV232" s="11"/>
      <c r="MNW232" s="4"/>
      <c r="MNX232" s="4"/>
      <c r="MNY232" s="15"/>
      <c r="MNZ232" s="15"/>
      <c r="MOA232" s="3"/>
      <c r="MOB232" s="3"/>
      <c r="MOC232" s="4"/>
      <c r="MOD232" s="4"/>
      <c r="MOE232" s="3"/>
      <c r="MOF232" s="6"/>
      <c r="MOG232" s="14"/>
      <c r="MOH232" s="101"/>
      <c r="MOI232" s="14"/>
      <c r="MOJ232" s="4"/>
      <c r="MOK232" s="4"/>
      <c r="MOL232" s="4"/>
      <c r="MOM232" s="4"/>
      <c r="MON232" s="4"/>
      <c r="MOO232" s="4"/>
      <c r="MOP232" s="3"/>
      <c r="MOQ232" s="11"/>
      <c r="MOR232" s="4"/>
      <c r="MOS232" s="4"/>
      <c r="MOT232" s="15"/>
      <c r="MOU232" s="15"/>
      <c r="MOV232" s="3"/>
      <c r="MOW232" s="3"/>
      <c r="MOX232" s="4"/>
      <c r="MOY232" s="4"/>
      <c r="MOZ232" s="3"/>
      <c r="MPA232" s="6"/>
      <c r="MPB232" s="14"/>
      <c r="MPC232" s="101"/>
      <c r="MPD232" s="14"/>
      <c r="MPE232" s="4"/>
      <c r="MPF232" s="4"/>
      <c r="MPG232" s="4"/>
      <c r="MPH232" s="4"/>
      <c r="MPI232" s="4"/>
      <c r="MPJ232" s="4"/>
      <c r="MPK232" s="3"/>
      <c r="MPL232" s="11"/>
      <c r="MPM232" s="4"/>
      <c r="MPN232" s="4"/>
      <c r="MPO232" s="15"/>
      <c r="MPP232" s="15"/>
      <c r="MPQ232" s="3"/>
      <c r="MPR232" s="3"/>
      <c r="MPS232" s="4"/>
      <c r="MPT232" s="4"/>
      <c r="MPU232" s="3"/>
      <c r="MPV232" s="6"/>
      <c r="MPW232" s="14"/>
      <c r="MPX232" s="101"/>
      <c r="MPY232" s="14"/>
      <c r="MPZ232" s="4"/>
      <c r="MQA232" s="4"/>
      <c r="MQB232" s="4"/>
      <c r="MQC232" s="4"/>
      <c r="MQD232" s="4"/>
      <c r="MQE232" s="4"/>
      <c r="MQF232" s="3"/>
      <c r="MQG232" s="11"/>
      <c r="MQH232" s="4"/>
      <c r="MQI232" s="4"/>
      <c r="MQJ232" s="15"/>
      <c r="MQK232" s="15"/>
      <c r="MQL232" s="3"/>
      <c r="MQM232" s="3"/>
      <c r="MQN232" s="4"/>
      <c r="MQO232" s="4"/>
      <c r="MQP232" s="3"/>
      <c r="MQQ232" s="6"/>
      <c r="MQR232" s="14"/>
      <c r="MQS232" s="101"/>
      <c r="MQT232" s="14"/>
      <c r="MQU232" s="4"/>
      <c r="MQV232" s="4"/>
      <c r="MQW232" s="4"/>
      <c r="MQX232" s="4"/>
      <c r="MQY232" s="4"/>
      <c r="MQZ232" s="4"/>
      <c r="MRA232" s="3"/>
      <c r="MRB232" s="11"/>
      <c r="MRC232" s="4"/>
      <c r="MRD232" s="4"/>
      <c r="MRE232" s="15"/>
      <c r="MRF232" s="15"/>
      <c r="MRG232" s="3"/>
      <c r="MRH232" s="3"/>
      <c r="MRI232" s="4"/>
      <c r="MRJ232" s="4"/>
      <c r="MRK232" s="3"/>
      <c r="MRL232" s="6"/>
      <c r="MRM232" s="14"/>
      <c r="MRN232" s="101"/>
      <c r="MRO232" s="14"/>
      <c r="MRP232" s="4"/>
      <c r="MRQ232" s="4"/>
      <c r="MRR232" s="4"/>
      <c r="MRS232" s="4"/>
      <c r="MRT232" s="4"/>
      <c r="MRU232" s="4"/>
      <c r="MRV232" s="3"/>
      <c r="MRW232" s="11"/>
      <c r="MRX232" s="4"/>
      <c r="MRY232" s="4"/>
      <c r="MRZ232" s="15"/>
      <c r="MSA232" s="15"/>
      <c r="MSB232" s="3"/>
      <c r="MSC232" s="3"/>
      <c r="MSD232" s="4"/>
      <c r="MSE232" s="4"/>
      <c r="MSF232" s="3"/>
      <c r="MSG232" s="6"/>
      <c r="MSH232" s="14"/>
      <c r="MSI232" s="101"/>
      <c r="MSJ232" s="14"/>
      <c r="MSK232" s="4"/>
      <c r="MSL232" s="4"/>
      <c r="MSM232" s="4"/>
      <c r="MSN232" s="4"/>
      <c r="MSO232" s="4"/>
      <c r="MSP232" s="4"/>
      <c r="MSQ232" s="3"/>
      <c r="MSR232" s="11"/>
      <c r="MSS232" s="4"/>
      <c r="MST232" s="4"/>
      <c r="MSU232" s="15"/>
      <c r="MSV232" s="15"/>
      <c r="MSW232" s="3"/>
      <c r="MSX232" s="3"/>
      <c r="MSY232" s="4"/>
      <c r="MSZ232" s="4"/>
      <c r="MTA232" s="3"/>
      <c r="MTB232" s="6"/>
      <c r="MTC232" s="14"/>
      <c r="MTD232" s="101"/>
      <c r="MTE232" s="14"/>
      <c r="MTF232" s="4"/>
      <c r="MTG232" s="4"/>
      <c r="MTH232" s="4"/>
      <c r="MTI232" s="4"/>
      <c r="MTJ232" s="4"/>
      <c r="MTK232" s="4"/>
      <c r="MTL232" s="3"/>
      <c r="MTM232" s="11"/>
      <c r="MTN232" s="4"/>
      <c r="MTO232" s="4"/>
      <c r="MTP232" s="15"/>
      <c r="MTQ232" s="15"/>
      <c r="MTR232" s="3"/>
      <c r="MTS232" s="3"/>
      <c r="MTT232" s="4"/>
      <c r="MTU232" s="4"/>
      <c r="MTV232" s="3"/>
      <c r="MTW232" s="6"/>
      <c r="MTX232" s="14"/>
      <c r="MTY232" s="101"/>
      <c r="MTZ232" s="14"/>
      <c r="MUA232" s="4"/>
      <c r="MUB232" s="4"/>
      <c r="MUC232" s="4"/>
      <c r="MUD232" s="4"/>
      <c r="MUE232" s="4"/>
      <c r="MUF232" s="4"/>
      <c r="MUG232" s="3"/>
      <c r="MUH232" s="11"/>
      <c r="MUI232" s="4"/>
      <c r="MUJ232" s="4"/>
      <c r="MUK232" s="15"/>
      <c r="MUL232" s="15"/>
      <c r="MUM232" s="3"/>
      <c r="MUN232" s="3"/>
      <c r="MUO232" s="4"/>
      <c r="MUP232" s="4"/>
      <c r="MUQ232" s="3"/>
      <c r="MUR232" s="6"/>
      <c r="MUS232" s="14"/>
      <c r="MUT232" s="101"/>
      <c r="MUU232" s="14"/>
      <c r="MUV232" s="4"/>
      <c r="MUW232" s="4"/>
      <c r="MUX232" s="4"/>
      <c r="MUY232" s="4"/>
      <c r="MUZ232" s="4"/>
      <c r="MVA232" s="4"/>
      <c r="MVB232" s="3"/>
      <c r="MVC232" s="11"/>
      <c r="MVD232" s="4"/>
      <c r="MVE232" s="4"/>
      <c r="MVF232" s="15"/>
      <c r="MVG232" s="15"/>
      <c r="MVH232" s="3"/>
      <c r="MVI232" s="3"/>
      <c r="MVJ232" s="4"/>
      <c r="MVK232" s="4"/>
      <c r="MVL232" s="3"/>
      <c r="MVM232" s="6"/>
      <c r="MVN232" s="14"/>
      <c r="MVO232" s="101"/>
      <c r="MVP232" s="14"/>
      <c r="MVQ232" s="4"/>
      <c r="MVR232" s="4"/>
      <c r="MVS232" s="4"/>
      <c r="MVT232" s="4"/>
      <c r="MVU232" s="4"/>
      <c r="MVV232" s="4"/>
      <c r="MVW232" s="3"/>
      <c r="MVX232" s="11"/>
      <c r="MVY232" s="4"/>
      <c r="MVZ232" s="4"/>
      <c r="MWA232" s="15"/>
      <c r="MWB232" s="15"/>
      <c r="MWC232" s="3"/>
      <c r="MWD232" s="3"/>
      <c r="MWE232" s="4"/>
      <c r="MWF232" s="4"/>
      <c r="MWG232" s="3"/>
      <c r="MWH232" s="6"/>
      <c r="MWI232" s="14"/>
      <c r="MWJ232" s="101"/>
      <c r="MWK232" s="14"/>
      <c r="MWL232" s="4"/>
      <c r="MWM232" s="4"/>
      <c r="MWN232" s="4"/>
      <c r="MWO232" s="4"/>
      <c r="MWP232" s="4"/>
      <c r="MWQ232" s="4"/>
      <c r="MWR232" s="3"/>
      <c r="MWS232" s="11"/>
      <c r="MWT232" s="4"/>
      <c r="MWU232" s="4"/>
      <c r="MWV232" s="15"/>
      <c r="MWW232" s="15"/>
      <c r="MWX232" s="3"/>
      <c r="MWY232" s="3"/>
      <c r="MWZ232" s="4"/>
      <c r="MXA232" s="4"/>
      <c r="MXB232" s="3"/>
      <c r="MXC232" s="6"/>
      <c r="MXD232" s="14"/>
      <c r="MXE232" s="101"/>
      <c r="MXF232" s="14"/>
      <c r="MXG232" s="4"/>
      <c r="MXH232" s="4"/>
      <c r="MXI232" s="4"/>
      <c r="MXJ232" s="4"/>
      <c r="MXK232" s="4"/>
      <c r="MXL232" s="4"/>
      <c r="MXM232" s="3"/>
      <c r="MXN232" s="11"/>
      <c r="MXO232" s="4"/>
      <c r="MXP232" s="4"/>
      <c r="MXQ232" s="15"/>
      <c r="MXR232" s="15"/>
      <c r="MXS232" s="3"/>
      <c r="MXT232" s="3"/>
      <c r="MXU232" s="4"/>
      <c r="MXV232" s="4"/>
      <c r="MXW232" s="3"/>
      <c r="MXX232" s="6"/>
      <c r="MXY232" s="14"/>
      <c r="MXZ232" s="101"/>
      <c r="MYA232" s="14"/>
      <c r="MYB232" s="4"/>
      <c r="MYC232" s="4"/>
      <c r="MYD232" s="4"/>
      <c r="MYE232" s="4"/>
      <c r="MYF232" s="4"/>
      <c r="MYG232" s="4"/>
      <c r="MYH232" s="3"/>
      <c r="MYI232" s="11"/>
      <c r="MYJ232" s="4"/>
      <c r="MYK232" s="4"/>
      <c r="MYL232" s="15"/>
      <c r="MYM232" s="15"/>
      <c r="MYN232" s="3"/>
      <c r="MYO232" s="3"/>
      <c r="MYP232" s="4"/>
      <c r="MYQ232" s="4"/>
      <c r="MYR232" s="3"/>
      <c r="MYS232" s="6"/>
      <c r="MYT232" s="14"/>
      <c r="MYU232" s="101"/>
      <c r="MYV232" s="14"/>
      <c r="MYW232" s="4"/>
      <c r="MYX232" s="4"/>
      <c r="MYY232" s="4"/>
      <c r="MYZ232" s="4"/>
      <c r="MZA232" s="4"/>
      <c r="MZB232" s="4"/>
      <c r="MZC232" s="3"/>
      <c r="MZD232" s="11"/>
      <c r="MZE232" s="4"/>
      <c r="MZF232" s="4"/>
      <c r="MZG232" s="15"/>
      <c r="MZH232" s="15"/>
      <c r="MZI232" s="3"/>
      <c r="MZJ232" s="3"/>
      <c r="MZK232" s="4"/>
      <c r="MZL232" s="4"/>
      <c r="MZM232" s="3"/>
      <c r="MZN232" s="6"/>
      <c r="MZO232" s="14"/>
      <c r="MZP232" s="101"/>
      <c r="MZQ232" s="14"/>
      <c r="MZR232" s="4"/>
      <c r="MZS232" s="4"/>
      <c r="MZT232" s="4"/>
      <c r="MZU232" s="4"/>
      <c r="MZV232" s="4"/>
      <c r="MZW232" s="4"/>
      <c r="MZX232" s="3"/>
      <c r="MZY232" s="11"/>
      <c r="MZZ232" s="4"/>
      <c r="NAA232" s="4"/>
      <c r="NAB232" s="15"/>
      <c r="NAC232" s="15"/>
      <c r="NAD232" s="3"/>
      <c r="NAE232" s="3"/>
      <c r="NAF232" s="4"/>
      <c r="NAG232" s="4"/>
      <c r="NAH232" s="3"/>
      <c r="NAI232" s="6"/>
      <c r="NAJ232" s="14"/>
      <c r="NAK232" s="101"/>
      <c r="NAL232" s="14"/>
      <c r="NAM232" s="4"/>
      <c r="NAN232" s="4"/>
      <c r="NAO232" s="4"/>
      <c r="NAP232" s="4"/>
      <c r="NAQ232" s="4"/>
      <c r="NAR232" s="4"/>
      <c r="NAS232" s="3"/>
      <c r="NAT232" s="11"/>
      <c r="NAU232" s="4"/>
      <c r="NAV232" s="4"/>
      <c r="NAW232" s="15"/>
      <c r="NAX232" s="15"/>
      <c r="NAY232" s="3"/>
      <c r="NAZ232" s="3"/>
      <c r="NBA232" s="4"/>
      <c r="NBB232" s="4"/>
      <c r="NBC232" s="3"/>
      <c r="NBD232" s="6"/>
      <c r="NBE232" s="14"/>
      <c r="NBF232" s="101"/>
      <c r="NBG232" s="14"/>
      <c r="NBH232" s="4"/>
      <c r="NBI232" s="4"/>
      <c r="NBJ232" s="4"/>
      <c r="NBK232" s="4"/>
      <c r="NBL232" s="4"/>
      <c r="NBM232" s="4"/>
      <c r="NBN232" s="3"/>
      <c r="NBO232" s="11"/>
      <c r="NBP232" s="4"/>
      <c r="NBQ232" s="4"/>
      <c r="NBR232" s="15"/>
      <c r="NBS232" s="15"/>
      <c r="NBT232" s="3"/>
      <c r="NBU232" s="3"/>
      <c r="NBV232" s="4"/>
      <c r="NBW232" s="4"/>
      <c r="NBX232" s="3"/>
      <c r="NBY232" s="6"/>
      <c r="NBZ232" s="14"/>
      <c r="NCA232" s="101"/>
      <c r="NCB232" s="14"/>
      <c r="NCC232" s="4"/>
      <c r="NCD232" s="4"/>
      <c r="NCE232" s="4"/>
      <c r="NCF232" s="4"/>
      <c r="NCG232" s="4"/>
      <c r="NCH232" s="4"/>
      <c r="NCI232" s="3"/>
      <c r="NCJ232" s="11"/>
      <c r="NCK232" s="4"/>
      <c r="NCL232" s="4"/>
      <c r="NCM232" s="15"/>
      <c r="NCN232" s="15"/>
      <c r="NCO232" s="3"/>
      <c r="NCP232" s="3"/>
      <c r="NCQ232" s="4"/>
      <c r="NCR232" s="4"/>
      <c r="NCS232" s="3"/>
      <c r="NCT232" s="6"/>
      <c r="NCU232" s="14"/>
      <c r="NCV232" s="101"/>
      <c r="NCW232" s="14"/>
      <c r="NCX232" s="4"/>
      <c r="NCY232" s="4"/>
      <c r="NCZ232" s="4"/>
      <c r="NDA232" s="4"/>
      <c r="NDB232" s="4"/>
      <c r="NDC232" s="4"/>
      <c r="NDD232" s="3"/>
      <c r="NDE232" s="11"/>
      <c r="NDF232" s="4"/>
      <c r="NDG232" s="4"/>
      <c r="NDH232" s="15"/>
      <c r="NDI232" s="15"/>
      <c r="NDJ232" s="3"/>
      <c r="NDK232" s="3"/>
      <c r="NDL232" s="4"/>
      <c r="NDM232" s="4"/>
      <c r="NDN232" s="3"/>
      <c r="NDO232" s="6"/>
      <c r="NDP232" s="14"/>
      <c r="NDQ232" s="101"/>
      <c r="NDR232" s="14"/>
      <c r="NDS232" s="4"/>
      <c r="NDT232" s="4"/>
      <c r="NDU232" s="4"/>
      <c r="NDV232" s="4"/>
      <c r="NDW232" s="4"/>
      <c r="NDX232" s="4"/>
      <c r="NDY232" s="3"/>
      <c r="NDZ232" s="11"/>
      <c r="NEA232" s="4"/>
      <c r="NEB232" s="4"/>
      <c r="NEC232" s="15"/>
      <c r="NED232" s="15"/>
      <c r="NEE232" s="3"/>
      <c r="NEF232" s="3"/>
      <c r="NEG232" s="4"/>
      <c r="NEH232" s="4"/>
      <c r="NEI232" s="3"/>
      <c r="NEJ232" s="6"/>
      <c r="NEK232" s="14"/>
      <c r="NEL232" s="101"/>
      <c r="NEM232" s="14"/>
      <c r="NEN232" s="4"/>
      <c r="NEO232" s="4"/>
      <c r="NEP232" s="4"/>
      <c r="NEQ232" s="4"/>
      <c r="NER232" s="4"/>
      <c r="NES232" s="4"/>
      <c r="NET232" s="3"/>
      <c r="NEU232" s="11"/>
      <c r="NEV232" s="4"/>
      <c r="NEW232" s="4"/>
      <c r="NEX232" s="15"/>
      <c r="NEY232" s="15"/>
      <c r="NEZ232" s="3"/>
      <c r="NFA232" s="3"/>
      <c r="NFB232" s="4"/>
      <c r="NFC232" s="4"/>
      <c r="NFD232" s="3"/>
      <c r="NFE232" s="6"/>
      <c r="NFF232" s="14"/>
      <c r="NFG232" s="101"/>
      <c r="NFH232" s="14"/>
      <c r="NFI232" s="4"/>
      <c r="NFJ232" s="4"/>
      <c r="NFK232" s="4"/>
      <c r="NFL232" s="4"/>
      <c r="NFM232" s="4"/>
      <c r="NFN232" s="4"/>
      <c r="NFO232" s="3"/>
      <c r="NFP232" s="11"/>
      <c r="NFQ232" s="4"/>
      <c r="NFR232" s="4"/>
      <c r="NFS232" s="15"/>
      <c r="NFT232" s="15"/>
      <c r="NFU232" s="3"/>
      <c r="NFV232" s="3"/>
      <c r="NFW232" s="4"/>
      <c r="NFX232" s="4"/>
      <c r="NFY232" s="3"/>
      <c r="NFZ232" s="6"/>
      <c r="NGA232" s="14"/>
      <c r="NGB232" s="101"/>
      <c r="NGC232" s="14"/>
      <c r="NGD232" s="4"/>
      <c r="NGE232" s="4"/>
      <c r="NGF232" s="4"/>
      <c r="NGG232" s="4"/>
      <c r="NGH232" s="4"/>
      <c r="NGI232" s="4"/>
      <c r="NGJ232" s="3"/>
      <c r="NGK232" s="11"/>
      <c r="NGL232" s="4"/>
      <c r="NGM232" s="4"/>
      <c r="NGN232" s="15"/>
      <c r="NGO232" s="15"/>
      <c r="NGP232" s="3"/>
      <c r="NGQ232" s="3"/>
      <c r="NGR232" s="4"/>
      <c r="NGS232" s="4"/>
      <c r="NGT232" s="3"/>
      <c r="NGU232" s="6"/>
      <c r="NGV232" s="14"/>
      <c r="NGW232" s="101"/>
      <c r="NGX232" s="14"/>
      <c r="NGY232" s="4"/>
      <c r="NGZ232" s="4"/>
      <c r="NHA232" s="4"/>
      <c r="NHB232" s="4"/>
      <c r="NHC232" s="4"/>
      <c r="NHD232" s="4"/>
      <c r="NHE232" s="3"/>
      <c r="NHF232" s="11"/>
      <c r="NHG232" s="4"/>
      <c r="NHH232" s="4"/>
      <c r="NHI232" s="15"/>
      <c r="NHJ232" s="15"/>
      <c r="NHK232" s="3"/>
      <c r="NHL232" s="3"/>
      <c r="NHM232" s="4"/>
      <c r="NHN232" s="4"/>
      <c r="NHO232" s="3"/>
      <c r="NHP232" s="6"/>
      <c r="NHQ232" s="14"/>
      <c r="NHR232" s="101"/>
      <c r="NHS232" s="14"/>
      <c r="NHT232" s="4"/>
      <c r="NHU232" s="4"/>
      <c r="NHV232" s="4"/>
      <c r="NHW232" s="4"/>
      <c r="NHX232" s="4"/>
      <c r="NHY232" s="4"/>
      <c r="NHZ232" s="3"/>
      <c r="NIA232" s="11"/>
      <c r="NIB232" s="4"/>
      <c r="NIC232" s="4"/>
      <c r="NID232" s="15"/>
      <c r="NIE232" s="15"/>
      <c r="NIF232" s="3"/>
      <c r="NIG232" s="3"/>
      <c r="NIH232" s="4"/>
      <c r="NII232" s="4"/>
      <c r="NIJ232" s="3"/>
      <c r="NIK232" s="6"/>
      <c r="NIL232" s="14"/>
      <c r="NIM232" s="101"/>
      <c r="NIN232" s="14"/>
      <c r="NIO232" s="4"/>
      <c r="NIP232" s="4"/>
      <c r="NIQ232" s="4"/>
      <c r="NIR232" s="4"/>
      <c r="NIS232" s="4"/>
      <c r="NIT232" s="4"/>
      <c r="NIU232" s="3"/>
      <c r="NIV232" s="11"/>
      <c r="NIW232" s="4"/>
      <c r="NIX232" s="4"/>
      <c r="NIY232" s="15"/>
      <c r="NIZ232" s="15"/>
      <c r="NJA232" s="3"/>
      <c r="NJB232" s="3"/>
      <c r="NJC232" s="4"/>
      <c r="NJD232" s="4"/>
      <c r="NJE232" s="3"/>
      <c r="NJF232" s="6"/>
      <c r="NJG232" s="14"/>
      <c r="NJH232" s="101"/>
      <c r="NJI232" s="14"/>
      <c r="NJJ232" s="4"/>
      <c r="NJK232" s="4"/>
      <c r="NJL232" s="4"/>
      <c r="NJM232" s="4"/>
      <c r="NJN232" s="4"/>
      <c r="NJO232" s="4"/>
      <c r="NJP232" s="3"/>
      <c r="NJQ232" s="11"/>
      <c r="NJR232" s="4"/>
      <c r="NJS232" s="4"/>
      <c r="NJT232" s="15"/>
      <c r="NJU232" s="15"/>
      <c r="NJV232" s="3"/>
      <c r="NJW232" s="3"/>
      <c r="NJX232" s="4"/>
      <c r="NJY232" s="4"/>
      <c r="NJZ232" s="3"/>
      <c r="NKA232" s="6"/>
      <c r="NKB232" s="14"/>
      <c r="NKC232" s="101"/>
      <c r="NKD232" s="14"/>
      <c r="NKE232" s="4"/>
      <c r="NKF232" s="4"/>
      <c r="NKG232" s="4"/>
      <c r="NKH232" s="4"/>
      <c r="NKI232" s="4"/>
      <c r="NKJ232" s="4"/>
      <c r="NKK232" s="3"/>
      <c r="NKL232" s="11"/>
      <c r="NKM232" s="4"/>
      <c r="NKN232" s="4"/>
      <c r="NKO232" s="15"/>
      <c r="NKP232" s="15"/>
      <c r="NKQ232" s="3"/>
      <c r="NKR232" s="3"/>
      <c r="NKS232" s="4"/>
      <c r="NKT232" s="4"/>
      <c r="NKU232" s="3"/>
      <c r="NKV232" s="6"/>
      <c r="NKW232" s="14"/>
      <c r="NKX232" s="101"/>
      <c r="NKY232" s="14"/>
      <c r="NKZ232" s="4"/>
      <c r="NLA232" s="4"/>
      <c r="NLB232" s="4"/>
      <c r="NLC232" s="4"/>
      <c r="NLD232" s="4"/>
      <c r="NLE232" s="4"/>
      <c r="NLF232" s="3"/>
      <c r="NLG232" s="11"/>
      <c r="NLH232" s="4"/>
      <c r="NLI232" s="4"/>
      <c r="NLJ232" s="15"/>
      <c r="NLK232" s="15"/>
      <c r="NLL232" s="3"/>
      <c r="NLM232" s="3"/>
      <c r="NLN232" s="4"/>
      <c r="NLO232" s="4"/>
      <c r="NLP232" s="3"/>
      <c r="NLQ232" s="6"/>
      <c r="NLR232" s="14"/>
      <c r="NLS232" s="101"/>
      <c r="NLT232" s="14"/>
      <c r="NLU232" s="4"/>
      <c r="NLV232" s="4"/>
      <c r="NLW232" s="4"/>
      <c r="NLX232" s="4"/>
      <c r="NLY232" s="4"/>
      <c r="NLZ232" s="4"/>
      <c r="NMA232" s="3"/>
      <c r="NMB232" s="11"/>
      <c r="NMC232" s="4"/>
      <c r="NMD232" s="4"/>
      <c r="NME232" s="15"/>
      <c r="NMF232" s="15"/>
      <c r="NMG232" s="3"/>
      <c r="NMH232" s="3"/>
      <c r="NMI232" s="4"/>
      <c r="NMJ232" s="4"/>
      <c r="NMK232" s="3"/>
      <c r="NML232" s="6"/>
      <c r="NMM232" s="14"/>
      <c r="NMN232" s="101"/>
      <c r="NMO232" s="14"/>
      <c r="NMP232" s="4"/>
      <c r="NMQ232" s="4"/>
      <c r="NMR232" s="4"/>
      <c r="NMS232" s="4"/>
      <c r="NMT232" s="4"/>
      <c r="NMU232" s="4"/>
      <c r="NMV232" s="3"/>
      <c r="NMW232" s="11"/>
      <c r="NMX232" s="4"/>
      <c r="NMY232" s="4"/>
      <c r="NMZ232" s="15"/>
      <c r="NNA232" s="15"/>
      <c r="NNB232" s="3"/>
      <c r="NNC232" s="3"/>
      <c r="NND232" s="4"/>
      <c r="NNE232" s="4"/>
      <c r="NNF232" s="3"/>
      <c r="NNG232" s="6"/>
      <c r="NNH232" s="14"/>
      <c r="NNI232" s="101"/>
      <c r="NNJ232" s="14"/>
      <c r="NNK232" s="4"/>
      <c r="NNL232" s="4"/>
      <c r="NNM232" s="4"/>
      <c r="NNN232" s="4"/>
      <c r="NNO232" s="4"/>
      <c r="NNP232" s="4"/>
      <c r="NNQ232" s="3"/>
      <c r="NNR232" s="11"/>
      <c r="NNS232" s="4"/>
      <c r="NNT232" s="4"/>
      <c r="NNU232" s="15"/>
      <c r="NNV232" s="15"/>
      <c r="NNW232" s="3"/>
      <c r="NNX232" s="3"/>
      <c r="NNY232" s="4"/>
      <c r="NNZ232" s="4"/>
      <c r="NOA232" s="3"/>
      <c r="NOB232" s="6"/>
      <c r="NOC232" s="14"/>
      <c r="NOD232" s="101"/>
      <c r="NOE232" s="14"/>
      <c r="NOF232" s="4"/>
      <c r="NOG232" s="4"/>
      <c r="NOH232" s="4"/>
      <c r="NOI232" s="4"/>
      <c r="NOJ232" s="4"/>
      <c r="NOK232" s="4"/>
      <c r="NOL232" s="3"/>
      <c r="NOM232" s="11"/>
      <c r="NON232" s="4"/>
      <c r="NOO232" s="4"/>
      <c r="NOP232" s="15"/>
      <c r="NOQ232" s="15"/>
      <c r="NOR232" s="3"/>
      <c r="NOS232" s="3"/>
      <c r="NOT232" s="4"/>
      <c r="NOU232" s="4"/>
      <c r="NOV232" s="3"/>
      <c r="NOW232" s="6"/>
      <c r="NOX232" s="14"/>
      <c r="NOY232" s="101"/>
      <c r="NOZ232" s="14"/>
      <c r="NPA232" s="4"/>
      <c r="NPB232" s="4"/>
      <c r="NPC232" s="4"/>
      <c r="NPD232" s="4"/>
      <c r="NPE232" s="4"/>
      <c r="NPF232" s="4"/>
      <c r="NPG232" s="3"/>
      <c r="NPH232" s="11"/>
      <c r="NPI232" s="4"/>
      <c r="NPJ232" s="4"/>
      <c r="NPK232" s="15"/>
      <c r="NPL232" s="15"/>
      <c r="NPM232" s="3"/>
      <c r="NPN232" s="3"/>
      <c r="NPO232" s="4"/>
      <c r="NPP232" s="4"/>
      <c r="NPQ232" s="3"/>
      <c r="NPR232" s="6"/>
      <c r="NPS232" s="14"/>
      <c r="NPT232" s="101"/>
      <c r="NPU232" s="14"/>
      <c r="NPV232" s="4"/>
      <c r="NPW232" s="4"/>
      <c r="NPX232" s="4"/>
      <c r="NPY232" s="4"/>
      <c r="NPZ232" s="4"/>
      <c r="NQA232" s="4"/>
      <c r="NQB232" s="3"/>
      <c r="NQC232" s="11"/>
      <c r="NQD232" s="4"/>
      <c r="NQE232" s="4"/>
      <c r="NQF232" s="15"/>
      <c r="NQG232" s="15"/>
      <c r="NQH232" s="3"/>
      <c r="NQI232" s="3"/>
      <c r="NQJ232" s="4"/>
      <c r="NQK232" s="4"/>
      <c r="NQL232" s="3"/>
      <c r="NQM232" s="6"/>
      <c r="NQN232" s="14"/>
      <c r="NQO232" s="101"/>
      <c r="NQP232" s="14"/>
      <c r="NQQ232" s="4"/>
      <c r="NQR232" s="4"/>
      <c r="NQS232" s="4"/>
      <c r="NQT232" s="4"/>
      <c r="NQU232" s="4"/>
      <c r="NQV232" s="4"/>
      <c r="NQW232" s="3"/>
      <c r="NQX232" s="11"/>
      <c r="NQY232" s="4"/>
      <c r="NQZ232" s="4"/>
      <c r="NRA232" s="15"/>
      <c r="NRB232" s="15"/>
      <c r="NRC232" s="3"/>
      <c r="NRD232" s="3"/>
      <c r="NRE232" s="4"/>
      <c r="NRF232" s="4"/>
      <c r="NRG232" s="3"/>
      <c r="NRH232" s="6"/>
      <c r="NRI232" s="14"/>
      <c r="NRJ232" s="101"/>
      <c r="NRK232" s="14"/>
      <c r="NRL232" s="4"/>
      <c r="NRM232" s="4"/>
      <c r="NRN232" s="4"/>
      <c r="NRO232" s="4"/>
      <c r="NRP232" s="4"/>
      <c r="NRQ232" s="4"/>
      <c r="NRR232" s="3"/>
      <c r="NRS232" s="11"/>
      <c r="NRT232" s="4"/>
      <c r="NRU232" s="4"/>
      <c r="NRV232" s="15"/>
      <c r="NRW232" s="15"/>
      <c r="NRX232" s="3"/>
      <c r="NRY232" s="3"/>
      <c r="NRZ232" s="4"/>
      <c r="NSA232" s="4"/>
      <c r="NSB232" s="3"/>
      <c r="NSC232" s="6"/>
      <c r="NSD232" s="14"/>
      <c r="NSE232" s="101"/>
      <c r="NSF232" s="14"/>
      <c r="NSG232" s="4"/>
      <c r="NSH232" s="4"/>
      <c r="NSI232" s="4"/>
      <c r="NSJ232" s="4"/>
      <c r="NSK232" s="4"/>
      <c r="NSL232" s="4"/>
      <c r="NSM232" s="3"/>
      <c r="NSN232" s="11"/>
      <c r="NSO232" s="4"/>
      <c r="NSP232" s="4"/>
      <c r="NSQ232" s="15"/>
      <c r="NSR232" s="15"/>
      <c r="NSS232" s="3"/>
      <c r="NST232" s="3"/>
      <c r="NSU232" s="4"/>
      <c r="NSV232" s="4"/>
      <c r="NSW232" s="3"/>
      <c r="NSX232" s="6"/>
      <c r="NSY232" s="14"/>
      <c r="NSZ232" s="101"/>
      <c r="NTA232" s="14"/>
      <c r="NTB232" s="4"/>
      <c r="NTC232" s="4"/>
      <c r="NTD232" s="4"/>
      <c r="NTE232" s="4"/>
      <c r="NTF232" s="4"/>
      <c r="NTG232" s="4"/>
      <c r="NTH232" s="3"/>
      <c r="NTI232" s="11"/>
      <c r="NTJ232" s="4"/>
      <c r="NTK232" s="4"/>
      <c r="NTL232" s="15"/>
      <c r="NTM232" s="15"/>
      <c r="NTN232" s="3"/>
      <c r="NTO232" s="3"/>
      <c r="NTP232" s="4"/>
      <c r="NTQ232" s="4"/>
      <c r="NTR232" s="3"/>
      <c r="NTS232" s="6"/>
      <c r="NTT232" s="14"/>
      <c r="NTU232" s="101"/>
      <c r="NTV232" s="14"/>
      <c r="NTW232" s="4"/>
      <c r="NTX232" s="4"/>
      <c r="NTY232" s="4"/>
      <c r="NTZ232" s="4"/>
      <c r="NUA232" s="4"/>
      <c r="NUB232" s="4"/>
      <c r="NUC232" s="3"/>
      <c r="NUD232" s="11"/>
      <c r="NUE232" s="4"/>
      <c r="NUF232" s="4"/>
      <c r="NUG232" s="15"/>
      <c r="NUH232" s="15"/>
      <c r="NUI232" s="3"/>
      <c r="NUJ232" s="3"/>
      <c r="NUK232" s="4"/>
      <c r="NUL232" s="4"/>
      <c r="NUM232" s="3"/>
      <c r="NUN232" s="6"/>
      <c r="NUO232" s="14"/>
      <c r="NUP232" s="101"/>
      <c r="NUQ232" s="14"/>
      <c r="NUR232" s="4"/>
      <c r="NUS232" s="4"/>
      <c r="NUT232" s="4"/>
      <c r="NUU232" s="4"/>
      <c r="NUV232" s="4"/>
      <c r="NUW232" s="4"/>
      <c r="NUX232" s="3"/>
      <c r="NUY232" s="11"/>
      <c r="NUZ232" s="4"/>
      <c r="NVA232" s="4"/>
      <c r="NVB232" s="15"/>
      <c r="NVC232" s="15"/>
      <c r="NVD232" s="3"/>
      <c r="NVE232" s="3"/>
      <c r="NVF232" s="4"/>
      <c r="NVG232" s="4"/>
      <c r="NVH232" s="3"/>
      <c r="NVI232" s="6"/>
      <c r="NVJ232" s="14"/>
      <c r="NVK232" s="101"/>
      <c r="NVL232" s="14"/>
      <c r="NVM232" s="4"/>
      <c r="NVN232" s="4"/>
      <c r="NVO232" s="4"/>
      <c r="NVP232" s="4"/>
      <c r="NVQ232" s="4"/>
      <c r="NVR232" s="4"/>
      <c r="NVS232" s="3"/>
      <c r="NVT232" s="11"/>
      <c r="NVU232" s="4"/>
      <c r="NVV232" s="4"/>
      <c r="NVW232" s="15"/>
      <c r="NVX232" s="15"/>
      <c r="NVY232" s="3"/>
      <c r="NVZ232" s="3"/>
      <c r="NWA232" s="4"/>
      <c r="NWB232" s="4"/>
      <c r="NWC232" s="3"/>
      <c r="NWD232" s="6"/>
      <c r="NWE232" s="14"/>
      <c r="NWF232" s="101"/>
      <c r="NWG232" s="14"/>
      <c r="NWH232" s="4"/>
      <c r="NWI232" s="4"/>
      <c r="NWJ232" s="4"/>
      <c r="NWK232" s="4"/>
      <c r="NWL232" s="4"/>
      <c r="NWM232" s="4"/>
      <c r="NWN232" s="3"/>
      <c r="NWO232" s="11"/>
      <c r="NWP232" s="4"/>
      <c r="NWQ232" s="4"/>
      <c r="NWR232" s="15"/>
      <c r="NWS232" s="15"/>
      <c r="NWT232" s="3"/>
      <c r="NWU232" s="3"/>
      <c r="NWV232" s="4"/>
      <c r="NWW232" s="4"/>
      <c r="NWX232" s="3"/>
      <c r="NWY232" s="6"/>
      <c r="NWZ232" s="14"/>
      <c r="NXA232" s="101"/>
      <c r="NXB232" s="14"/>
      <c r="NXC232" s="4"/>
      <c r="NXD232" s="4"/>
      <c r="NXE232" s="4"/>
      <c r="NXF232" s="4"/>
      <c r="NXG232" s="4"/>
      <c r="NXH232" s="4"/>
      <c r="NXI232" s="3"/>
      <c r="NXJ232" s="11"/>
      <c r="NXK232" s="4"/>
      <c r="NXL232" s="4"/>
      <c r="NXM232" s="15"/>
      <c r="NXN232" s="15"/>
      <c r="NXO232" s="3"/>
      <c r="NXP232" s="3"/>
      <c r="NXQ232" s="4"/>
      <c r="NXR232" s="4"/>
      <c r="NXS232" s="3"/>
      <c r="NXT232" s="6"/>
      <c r="NXU232" s="14"/>
      <c r="NXV232" s="101"/>
      <c r="NXW232" s="14"/>
      <c r="NXX232" s="4"/>
      <c r="NXY232" s="4"/>
      <c r="NXZ232" s="4"/>
      <c r="NYA232" s="4"/>
      <c r="NYB232" s="4"/>
      <c r="NYC232" s="4"/>
      <c r="NYD232" s="3"/>
      <c r="NYE232" s="11"/>
      <c r="NYF232" s="4"/>
      <c r="NYG232" s="4"/>
      <c r="NYH232" s="15"/>
      <c r="NYI232" s="15"/>
      <c r="NYJ232" s="3"/>
      <c r="NYK232" s="3"/>
      <c r="NYL232" s="4"/>
      <c r="NYM232" s="4"/>
      <c r="NYN232" s="3"/>
      <c r="NYO232" s="6"/>
      <c r="NYP232" s="14"/>
      <c r="NYQ232" s="101"/>
      <c r="NYR232" s="14"/>
      <c r="NYS232" s="4"/>
      <c r="NYT232" s="4"/>
      <c r="NYU232" s="4"/>
      <c r="NYV232" s="4"/>
      <c r="NYW232" s="4"/>
      <c r="NYX232" s="4"/>
      <c r="NYY232" s="3"/>
      <c r="NYZ232" s="11"/>
      <c r="NZA232" s="4"/>
      <c r="NZB232" s="4"/>
      <c r="NZC232" s="15"/>
      <c r="NZD232" s="15"/>
      <c r="NZE232" s="3"/>
      <c r="NZF232" s="3"/>
      <c r="NZG232" s="4"/>
      <c r="NZH232" s="4"/>
      <c r="NZI232" s="3"/>
      <c r="NZJ232" s="6"/>
      <c r="NZK232" s="14"/>
      <c r="NZL232" s="101"/>
      <c r="NZM232" s="14"/>
      <c r="NZN232" s="4"/>
      <c r="NZO232" s="4"/>
      <c r="NZP232" s="4"/>
      <c r="NZQ232" s="4"/>
      <c r="NZR232" s="4"/>
      <c r="NZS232" s="4"/>
      <c r="NZT232" s="3"/>
      <c r="NZU232" s="11"/>
      <c r="NZV232" s="4"/>
      <c r="NZW232" s="4"/>
      <c r="NZX232" s="15"/>
      <c r="NZY232" s="15"/>
      <c r="NZZ232" s="3"/>
      <c r="OAA232" s="3"/>
      <c r="OAB232" s="4"/>
      <c r="OAC232" s="4"/>
      <c r="OAD232" s="3"/>
      <c r="OAE232" s="6"/>
      <c r="OAF232" s="14"/>
      <c r="OAG232" s="101"/>
      <c r="OAH232" s="14"/>
      <c r="OAI232" s="4"/>
      <c r="OAJ232" s="4"/>
      <c r="OAK232" s="4"/>
      <c r="OAL232" s="4"/>
      <c r="OAM232" s="4"/>
      <c r="OAN232" s="4"/>
      <c r="OAO232" s="3"/>
      <c r="OAP232" s="11"/>
      <c r="OAQ232" s="4"/>
      <c r="OAR232" s="4"/>
      <c r="OAS232" s="15"/>
      <c r="OAT232" s="15"/>
      <c r="OAU232" s="3"/>
      <c r="OAV232" s="3"/>
      <c r="OAW232" s="4"/>
      <c r="OAX232" s="4"/>
      <c r="OAY232" s="3"/>
      <c r="OAZ232" s="6"/>
      <c r="OBA232" s="14"/>
      <c r="OBB232" s="101"/>
      <c r="OBC232" s="14"/>
      <c r="OBD232" s="4"/>
      <c r="OBE232" s="4"/>
      <c r="OBF232" s="4"/>
      <c r="OBG232" s="4"/>
      <c r="OBH232" s="4"/>
      <c r="OBI232" s="4"/>
      <c r="OBJ232" s="3"/>
      <c r="OBK232" s="11"/>
      <c r="OBL232" s="4"/>
      <c r="OBM232" s="4"/>
      <c r="OBN232" s="15"/>
      <c r="OBO232" s="15"/>
      <c r="OBP232" s="3"/>
      <c r="OBQ232" s="3"/>
      <c r="OBR232" s="4"/>
      <c r="OBS232" s="4"/>
      <c r="OBT232" s="3"/>
      <c r="OBU232" s="6"/>
      <c r="OBV232" s="14"/>
      <c r="OBW232" s="101"/>
      <c r="OBX232" s="14"/>
      <c r="OBY232" s="4"/>
      <c r="OBZ232" s="4"/>
      <c r="OCA232" s="4"/>
      <c r="OCB232" s="4"/>
      <c r="OCC232" s="4"/>
      <c r="OCD232" s="4"/>
      <c r="OCE232" s="3"/>
      <c r="OCF232" s="11"/>
      <c r="OCG232" s="4"/>
      <c r="OCH232" s="4"/>
      <c r="OCI232" s="15"/>
      <c r="OCJ232" s="15"/>
      <c r="OCK232" s="3"/>
      <c r="OCL232" s="3"/>
      <c r="OCM232" s="4"/>
      <c r="OCN232" s="4"/>
      <c r="OCO232" s="3"/>
      <c r="OCP232" s="6"/>
      <c r="OCQ232" s="14"/>
      <c r="OCR232" s="101"/>
      <c r="OCS232" s="14"/>
      <c r="OCT232" s="4"/>
      <c r="OCU232" s="4"/>
      <c r="OCV232" s="4"/>
      <c r="OCW232" s="4"/>
      <c r="OCX232" s="4"/>
      <c r="OCY232" s="4"/>
      <c r="OCZ232" s="3"/>
      <c r="ODA232" s="11"/>
      <c r="ODB232" s="4"/>
      <c r="ODC232" s="4"/>
      <c r="ODD232" s="15"/>
      <c r="ODE232" s="15"/>
      <c r="ODF232" s="3"/>
      <c r="ODG232" s="3"/>
      <c r="ODH232" s="4"/>
      <c r="ODI232" s="4"/>
      <c r="ODJ232" s="3"/>
      <c r="ODK232" s="6"/>
      <c r="ODL232" s="14"/>
      <c r="ODM232" s="101"/>
      <c r="ODN232" s="14"/>
      <c r="ODO232" s="4"/>
      <c r="ODP232" s="4"/>
      <c r="ODQ232" s="4"/>
      <c r="ODR232" s="4"/>
      <c r="ODS232" s="4"/>
      <c r="ODT232" s="4"/>
      <c r="ODU232" s="3"/>
      <c r="ODV232" s="11"/>
      <c r="ODW232" s="4"/>
      <c r="ODX232" s="4"/>
      <c r="ODY232" s="15"/>
      <c r="ODZ232" s="15"/>
      <c r="OEA232" s="3"/>
      <c r="OEB232" s="3"/>
      <c r="OEC232" s="4"/>
      <c r="OED232" s="4"/>
      <c r="OEE232" s="3"/>
      <c r="OEF232" s="6"/>
      <c r="OEG232" s="14"/>
      <c r="OEH232" s="101"/>
      <c r="OEI232" s="14"/>
      <c r="OEJ232" s="4"/>
      <c r="OEK232" s="4"/>
      <c r="OEL232" s="4"/>
      <c r="OEM232" s="4"/>
      <c r="OEN232" s="4"/>
      <c r="OEO232" s="4"/>
      <c r="OEP232" s="3"/>
      <c r="OEQ232" s="11"/>
      <c r="OER232" s="4"/>
      <c r="OES232" s="4"/>
      <c r="OET232" s="15"/>
      <c r="OEU232" s="15"/>
      <c r="OEV232" s="3"/>
      <c r="OEW232" s="3"/>
      <c r="OEX232" s="4"/>
      <c r="OEY232" s="4"/>
      <c r="OEZ232" s="3"/>
      <c r="OFA232" s="6"/>
      <c r="OFB232" s="14"/>
      <c r="OFC232" s="101"/>
      <c r="OFD232" s="14"/>
      <c r="OFE232" s="4"/>
      <c r="OFF232" s="4"/>
      <c r="OFG232" s="4"/>
      <c r="OFH232" s="4"/>
      <c r="OFI232" s="4"/>
      <c r="OFJ232" s="4"/>
      <c r="OFK232" s="3"/>
      <c r="OFL232" s="11"/>
      <c r="OFM232" s="4"/>
      <c r="OFN232" s="4"/>
      <c r="OFO232" s="15"/>
      <c r="OFP232" s="15"/>
      <c r="OFQ232" s="3"/>
      <c r="OFR232" s="3"/>
      <c r="OFS232" s="4"/>
      <c r="OFT232" s="4"/>
      <c r="OFU232" s="3"/>
      <c r="OFV232" s="6"/>
      <c r="OFW232" s="14"/>
      <c r="OFX232" s="101"/>
      <c r="OFY232" s="14"/>
      <c r="OFZ232" s="4"/>
      <c r="OGA232" s="4"/>
      <c r="OGB232" s="4"/>
      <c r="OGC232" s="4"/>
      <c r="OGD232" s="4"/>
      <c r="OGE232" s="4"/>
      <c r="OGF232" s="3"/>
      <c r="OGG232" s="11"/>
      <c r="OGH232" s="4"/>
      <c r="OGI232" s="4"/>
      <c r="OGJ232" s="15"/>
      <c r="OGK232" s="15"/>
      <c r="OGL232" s="3"/>
      <c r="OGM232" s="3"/>
      <c r="OGN232" s="4"/>
      <c r="OGO232" s="4"/>
      <c r="OGP232" s="3"/>
      <c r="OGQ232" s="6"/>
      <c r="OGR232" s="14"/>
      <c r="OGS232" s="101"/>
      <c r="OGT232" s="14"/>
      <c r="OGU232" s="4"/>
      <c r="OGV232" s="4"/>
      <c r="OGW232" s="4"/>
      <c r="OGX232" s="4"/>
      <c r="OGY232" s="4"/>
      <c r="OGZ232" s="4"/>
      <c r="OHA232" s="3"/>
      <c r="OHB232" s="11"/>
      <c r="OHC232" s="4"/>
      <c r="OHD232" s="4"/>
      <c r="OHE232" s="15"/>
      <c r="OHF232" s="15"/>
      <c r="OHG232" s="3"/>
      <c r="OHH232" s="3"/>
      <c r="OHI232" s="4"/>
      <c r="OHJ232" s="4"/>
      <c r="OHK232" s="3"/>
      <c r="OHL232" s="6"/>
      <c r="OHM232" s="14"/>
      <c r="OHN232" s="101"/>
      <c r="OHO232" s="14"/>
      <c r="OHP232" s="4"/>
      <c r="OHQ232" s="4"/>
      <c r="OHR232" s="4"/>
      <c r="OHS232" s="4"/>
      <c r="OHT232" s="4"/>
      <c r="OHU232" s="4"/>
      <c r="OHV232" s="3"/>
      <c r="OHW232" s="11"/>
      <c r="OHX232" s="4"/>
      <c r="OHY232" s="4"/>
      <c r="OHZ232" s="15"/>
      <c r="OIA232" s="15"/>
      <c r="OIB232" s="3"/>
      <c r="OIC232" s="3"/>
      <c r="OID232" s="4"/>
      <c r="OIE232" s="4"/>
      <c r="OIF232" s="3"/>
      <c r="OIG232" s="6"/>
      <c r="OIH232" s="14"/>
      <c r="OII232" s="101"/>
      <c r="OIJ232" s="14"/>
      <c r="OIK232" s="4"/>
      <c r="OIL232" s="4"/>
      <c r="OIM232" s="4"/>
      <c r="OIN232" s="4"/>
      <c r="OIO232" s="4"/>
      <c r="OIP232" s="4"/>
      <c r="OIQ232" s="3"/>
      <c r="OIR232" s="11"/>
      <c r="OIS232" s="4"/>
      <c r="OIT232" s="4"/>
      <c r="OIU232" s="15"/>
      <c r="OIV232" s="15"/>
      <c r="OIW232" s="3"/>
      <c r="OIX232" s="3"/>
      <c r="OIY232" s="4"/>
      <c r="OIZ232" s="4"/>
      <c r="OJA232" s="3"/>
      <c r="OJB232" s="6"/>
      <c r="OJC232" s="14"/>
      <c r="OJD232" s="101"/>
      <c r="OJE232" s="14"/>
      <c r="OJF232" s="4"/>
      <c r="OJG232" s="4"/>
      <c r="OJH232" s="4"/>
      <c r="OJI232" s="4"/>
      <c r="OJJ232" s="4"/>
      <c r="OJK232" s="4"/>
      <c r="OJL232" s="3"/>
      <c r="OJM232" s="11"/>
      <c r="OJN232" s="4"/>
      <c r="OJO232" s="4"/>
      <c r="OJP232" s="15"/>
      <c r="OJQ232" s="15"/>
      <c r="OJR232" s="3"/>
      <c r="OJS232" s="3"/>
      <c r="OJT232" s="4"/>
      <c r="OJU232" s="4"/>
      <c r="OJV232" s="3"/>
      <c r="OJW232" s="6"/>
      <c r="OJX232" s="14"/>
      <c r="OJY232" s="101"/>
      <c r="OJZ232" s="14"/>
      <c r="OKA232" s="4"/>
      <c r="OKB232" s="4"/>
      <c r="OKC232" s="4"/>
      <c r="OKD232" s="4"/>
      <c r="OKE232" s="4"/>
      <c r="OKF232" s="4"/>
      <c r="OKG232" s="3"/>
      <c r="OKH232" s="11"/>
      <c r="OKI232" s="4"/>
      <c r="OKJ232" s="4"/>
      <c r="OKK232" s="15"/>
      <c r="OKL232" s="15"/>
      <c r="OKM232" s="3"/>
      <c r="OKN232" s="3"/>
      <c r="OKO232" s="4"/>
      <c r="OKP232" s="4"/>
      <c r="OKQ232" s="3"/>
      <c r="OKR232" s="6"/>
      <c r="OKS232" s="14"/>
      <c r="OKT232" s="101"/>
      <c r="OKU232" s="14"/>
      <c r="OKV232" s="4"/>
      <c r="OKW232" s="4"/>
      <c r="OKX232" s="4"/>
      <c r="OKY232" s="4"/>
      <c r="OKZ232" s="4"/>
      <c r="OLA232" s="4"/>
      <c r="OLB232" s="3"/>
      <c r="OLC232" s="11"/>
      <c r="OLD232" s="4"/>
      <c r="OLE232" s="4"/>
      <c r="OLF232" s="15"/>
      <c r="OLG232" s="15"/>
      <c r="OLH232" s="3"/>
      <c r="OLI232" s="3"/>
      <c r="OLJ232" s="4"/>
      <c r="OLK232" s="4"/>
      <c r="OLL232" s="3"/>
      <c r="OLM232" s="6"/>
      <c r="OLN232" s="14"/>
      <c r="OLO232" s="101"/>
      <c r="OLP232" s="14"/>
      <c r="OLQ232" s="4"/>
      <c r="OLR232" s="4"/>
      <c r="OLS232" s="4"/>
      <c r="OLT232" s="4"/>
      <c r="OLU232" s="4"/>
      <c r="OLV232" s="4"/>
      <c r="OLW232" s="3"/>
      <c r="OLX232" s="11"/>
      <c r="OLY232" s="4"/>
      <c r="OLZ232" s="4"/>
      <c r="OMA232" s="15"/>
      <c r="OMB232" s="15"/>
      <c r="OMC232" s="3"/>
      <c r="OMD232" s="3"/>
      <c r="OME232" s="4"/>
      <c r="OMF232" s="4"/>
      <c r="OMG232" s="3"/>
      <c r="OMH232" s="6"/>
      <c r="OMI232" s="14"/>
      <c r="OMJ232" s="101"/>
      <c r="OMK232" s="14"/>
      <c r="OML232" s="4"/>
      <c r="OMM232" s="4"/>
      <c r="OMN232" s="4"/>
      <c r="OMO232" s="4"/>
      <c r="OMP232" s="4"/>
      <c r="OMQ232" s="4"/>
      <c r="OMR232" s="3"/>
      <c r="OMS232" s="11"/>
      <c r="OMT232" s="4"/>
      <c r="OMU232" s="4"/>
      <c r="OMV232" s="15"/>
      <c r="OMW232" s="15"/>
      <c r="OMX232" s="3"/>
      <c r="OMY232" s="3"/>
      <c r="OMZ232" s="4"/>
      <c r="ONA232" s="4"/>
      <c r="ONB232" s="3"/>
      <c r="ONC232" s="6"/>
      <c r="OND232" s="14"/>
      <c r="ONE232" s="101"/>
      <c r="ONF232" s="14"/>
      <c r="ONG232" s="4"/>
      <c r="ONH232" s="4"/>
      <c r="ONI232" s="4"/>
      <c r="ONJ232" s="4"/>
      <c r="ONK232" s="4"/>
      <c r="ONL232" s="4"/>
      <c r="ONM232" s="3"/>
      <c r="ONN232" s="11"/>
      <c r="ONO232" s="4"/>
      <c r="ONP232" s="4"/>
      <c r="ONQ232" s="15"/>
      <c r="ONR232" s="15"/>
      <c r="ONS232" s="3"/>
      <c r="ONT232" s="3"/>
      <c r="ONU232" s="4"/>
      <c r="ONV232" s="4"/>
      <c r="ONW232" s="3"/>
      <c r="ONX232" s="6"/>
      <c r="ONY232" s="14"/>
      <c r="ONZ232" s="101"/>
      <c r="OOA232" s="14"/>
      <c r="OOB232" s="4"/>
      <c r="OOC232" s="4"/>
      <c r="OOD232" s="4"/>
      <c r="OOE232" s="4"/>
      <c r="OOF232" s="4"/>
      <c r="OOG232" s="4"/>
      <c r="OOH232" s="3"/>
      <c r="OOI232" s="11"/>
      <c r="OOJ232" s="4"/>
      <c r="OOK232" s="4"/>
      <c r="OOL232" s="15"/>
      <c r="OOM232" s="15"/>
      <c r="OON232" s="3"/>
      <c r="OOO232" s="3"/>
      <c r="OOP232" s="4"/>
      <c r="OOQ232" s="4"/>
      <c r="OOR232" s="3"/>
      <c r="OOS232" s="6"/>
      <c r="OOT232" s="14"/>
      <c r="OOU232" s="101"/>
      <c r="OOV232" s="14"/>
      <c r="OOW232" s="4"/>
      <c r="OOX232" s="4"/>
      <c r="OOY232" s="4"/>
      <c r="OOZ232" s="4"/>
      <c r="OPA232" s="4"/>
      <c r="OPB232" s="4"/>
      <c r="OPC232" s="3"/>
      <c r="OPD232" s="11"/>
      <c r="OPE232" s="4"/>
      <c r="OPF232" s="4"/>
      <c r="OPG232" s="15"/>
      <c r="OPH232" s="15"/>
      <c r="OPI232" s="3"/>
      <c r="OPJ232" s="3"/>
      <c r="OPK232" s="4"/>
      <c r="OPL232" s="4"/>
      <c r="OPM232" s="3"/>
      <c r="OPN232" s="6"/>
      <c r="OPO232" s="14"/>
      <c r="OPP232" s="101"/>
      <c r="OPQ232" s="14"/>
      <c r="OPR232" s="4"/>
      <c r="OPS232" s="4"/>
      <c r="OPT232" s="4"/>
      <c r="OPU232" s="4"/>
      <c r="OPV232" s="4"/>
      <c r="OPW232" s="4"/>
      <c r="OPX232" s="3"/>
      <c r="OPY232" s="11"/>
      <c r="OPZ232" s="4"/>
      <c r="OQA232" s="4"/>
      <c r="OQB232" s="15"/>
      <c r="OQC232" s="15"/>
      <c r="OQD232" s="3"/>
      <c r="OQE232" s="3"/>
      <c r="OQF232" s="4"/>
      <c r="OQG232" s="4"/>
      <c r="OQH232" s="3"/>
      <c r="OQI232" s="6"/>
      <c r="OQJ232" s="14"/>
      <c r="OQK232" s="101"/>
      <c r="OQL232" s="14"/>
      <c r="OQM232" s="4"/>
      <c r="OQN232" s="4"/>
      <c r="OQO232" s="4"/>
      <c r="OQP232" s="4"/>
      <c r="OQQ232" s="4"/>
      <c r="OQR232" s="4"/>
      <c r="OQS232" s="3"/>
      <c r="OQT232" s="11"/>
      <c r="OQU232" s="4"/>
      <c r="OQV232" s="4"/>
      <c r="OQW232" s="15"/>
      <c r="OQX232" s="15"/>
      <c r="OQY232" s="3"/>
      <c r="OQZ232" s="3"/>
      <c r="ORA232" s="4"/>
      <c r="ORB232" s="4"/>
      <c r="ORC232" s="3"/>
      <c r="ORD232" s="6"/>
      <c r="ORE232" s="14"/>
      <c r="ORF232" s="101"/>
      <c r="ORG232" s="14"/>
      <c r="ORH232" s="4"/>
      <c r="ORI232" s="4"/>
      <c r="ORJ232" s="4"/>
      <c r="ORK232" s="4"/>
      <c r="ORL232" s="4"/>
      <c r="ORM232" s="4"/>
      <c r="ORN232" s="3"/>
      <c r="ORO232" s="11"/>
      <c r="ORP232" s="4"/>
      <c r="ORQ232" s="4"/>
      <c r="ORR232" s="15"/>
      <c r="ORS232" s="15"/>
      <c r="ORT232" s="3"/>
      <c r="ORU232" s="3"/>
      <c r="ORV232" s="4"/>
      <c r="ORW232" s="4"/>
      <c r="ORX232" s="3"/>
      <c r="ORY232" s="6"/>
      <c r="ORZ232" s="14"/>
      <c r="OSA232" s="101"/>
      <c r="OSB232" s="14"/>
      <c r="OSC232" s="4"/>
      <c r="OSD232" s="4"/>
      <c r="OSE232" s="4"/>
      <c r="OSF232" s="4"/>
      <c r="OSG232" s="4"/>
      <c r="OSH232" s="4"/>
      <c r="OSI232" s="3"/>
      <c r="OSJ232" s="11"/>
      <c r="OSK232" s="4"/>
      <c r="OSL232" s="4"/>
      <c r="OSM232" s="15"/>
      <c r="OSN232" s="15"/>
      <c r="OSO232" s="3"/>
      <c r="OSP232" s="3"/>
      <c r="OSQ232" s="4"/>
      <c r="OSR232" s="4"/>
      <c r="OSS232" s="3"/>
      <c r="OST232" s="6"/>
      <c r="OSU232" s="14"/>
      <c r="OSV232" s="101"/>
      <c r="OSW232" s="14"/>
      <c r="OSX232" s="4"/>
      <c r="OSY232" s="4"/>
      <c r="OSZ232" s="4"/>
      <c r="OTA232" s="4"/>
      <c r="OTB232" s="4"/>
      <c r="OTC232" s="4"/>
      <c r="OTD232" s="3"/>
      <c r="OTE232" s="11"/>
      <c r="OTF232" s="4"/>
      <c r="OTG232" s="4"/>
      <c r="OTH232" s="15"/>
      <c r="OTI232" s="15"/>
      <c r="OTJ232" s="3"/>
      <c r="OTK232" s="3"/>
      <c r="OTL232" s="4"/>
      <c r="OTM232" s="4"/>
      <c r="OTN232" s="3"/>
      <c r="OTO232" s="6"/>
      <c r="OTP232" s="14"/>
      <c r="OTQ232" s="101"/>
      <c r="OTR232" s="14"/>
      <c r="OTS232" s="4"/>
      <c r="OTT232" s="4"/>
      <c r="OTU232" s="4"/>
      <c r="OTV232" s="4"/>
      <c r="OTW232" s="4"/>
      <c r="OTX232" s="4"/>
      <c r="OTY232" s="3"/>
      <c r="OTZ232" s="11"/>
      <c r="OUA232" s="4"/>
      <c r="OUB232" s="4"/>
      <c r="OUC232" s="15"/>
      <c r="OUD232" s="15"/>
      <c r="OUE232" s="3"/>
      <c r="OUF232" s="3"/>
      <c r="OUG232" s="4"/>
      <c r="OUH232" s="4"/>
      <c r="OUI232" s="3"/>
      <c r="OUJ232" s="6"/>
      <c r="OUK232" s="14"/>
      <c r="OUL232" s="101"/>
      <c r="OUM232" s="14"/>
      <c r="OUN232" s="4"/>
      <c r="OUO232" s="4"/>
      <c r="OUP232" s="4"/>
      <c r="OUQ232" s="4"/>
      <c r="OUR232" s="4"/>
      <c r="OUS232" s="4"/>
      <c r="OUT232" s="3"/>
      <c r="OUU232" s="11"/>
      <c r="OUV232" s="4"/>
      <c r="OUW232" s="4"/>
      <c r="OUX232" s="15"/>
      <c r="OUY232" s="15"/>
      <c r="OUZ232" s="3"/>
      <c r="OVA232" s="3"/>
      <c r="OVB232" s="4"/>
      <c r="OVC232" s="4"/>
      <c r="OVD232" s="3"/>
      <c r="OVE232" s="6"/>
      <c r="OVF232" s="14"/>
      <c r="OVG232" s="101"/>
      <c r="OVH232" s="14"/>
      <c r="OVI232" s="4"/>
      <c r="OVJ232" s="4"/>
      <c r="OVK232" s="4"/>
      <c r="OVL232" s="4"/>
      <c r="OVM232" s="4"/>
      <c r="OVN232" s="4"/>
      <c r="OVO232" s="3"/>
      <c r="OVP232" s="11"/>
      <c r="OVQ232" s="4"/>
      <c r="OVR232" s="4"/>
      <c r="OVS232" s="15"/>
      <c r="OVT232" s="15"/>
      <c r="OVU232" s="3"/>
      <c r="OVV232" s="3"/>
      <c r="OVW232" s="4"/>
      <c r="OVX232" s="4"/>
      <c r="OVY232" s="3"/>
      <c r="OVZ232" s="6"/>
      <c r="OWA232" s="14"/>
      <c r="OWB232" s="101"/>
      <c r="OWC232" s="14"/>
      <c r="OWD232" s="4"/>
      <c r="OWE232" s="4"/>
      <c r="OWF232" s="4"/>
      <c r="OWG232" s="4"/>
      <c r="OWH232" s="4"/>
      <c r="OWI232" s="4"/>
      <c r="OWJ232" s="3"/>
      <c r="OWK232" s="11"/>
      <c r="OWL232" s="4"/>
      <c r="OWM232" s="4"/>
      <c r="OWN232" s="15"/>
      <c r="OWO232" s="15"/>
      <c r="OWP232" s="3"/>
      <c r="OWQ232" s="3"/>
      <c r="OWR232" s="4"/>
      <c r="OWS232" s="4"/>
      <c r="OWT232" s="3"/>
      <c r="OWU232" s="6"/>
      <c r="OWV232" s="14"/>
      <c r="OWW232" s="101"/>
      <c r="OWX232" s="14"/>
      <c r="OWY232" s="4"/>
      <c r="OWZ232" s="4"/>
      <c r="OXA232" s="4"/>
      <c r="OXB232" s="4"/>
      <c r="OXC232" s="4"/>
      <c r="OXD232" s="4"/>
      <c r="OXE232" s="3"/>
      <c r="OXF232" s="11"/>
      <c r="OXG232" s="4"/>
      <c r="OXH232" s="4"/>
      <c r="OXI232" s="15"/>
      <c r="OXJ232" s="15"/>
      <c r="OXK232" s="3"/>
      <c r="OXL232" s="3"/>
      <c r="OXM232" s="4"/>
      <c r="OXN232" s="4"/>
      <c r="OXO232" s="3"/>
      <c r="OXP232" s="6"/>
      <c r="OXQ232" s="14"/>
      <c r="OXR232" s="101"/>
      <c r="OXS232" s="14"/>
      <c r="OXT232" s="4"/>
      <c r="OXU232" s="4"/>
      <c r="OXV232" s="4"/>
      <c r="OXW232" s="4"/>
      <c r="OXX232" s="4"/>
      <c r="OXY232" s="4"/>
      <c r="OXZ232" s="3"/>
      <c r="OYA232" s="11"/>
      <c r="OYB232" s="4"/>
      <c r="OYC232" s="4"/>
      <c r="OYD232" s="15"/>
      <c r="OYE232" s="15"/>
      <c r="OYF232" s="3"/>
      <c r="OYG232" s="3"/>
      <c r="OYH232" s="4"/>
      <c r="OYI232" s="4"/>
      <c r="OYJ232" s="3"/>
      <c r="OYK232" s="6"/>
      <c r="OYL232" s="14"/>
      <c r="OYM232" s="101"/>
      <c r="OYN232" s="14"/>
      <c r="OYO232" s="4"/>
      <c r="OYP232" s="4"/>
      <c r="OYQ232" s="4"/>
      <c r="OYR232" s="4"/>
      <c r="OYS232" s="4"/>
      <c r="OYT232" s="4"/>
      <c r="OYU232" s="3"/>
      <c r="OYV232" s="11"/>
      <c r="OYW232" s="4"/>
      <c r="OYX232" s="4"/>
      <c r="OYY232" s="15"/>
      <c r="OYZ232" s="15"/>
      <c r="OZA232" s="3"/>
      <c r="OZB232" s="3"/>
      <c r="OZC232" s="4"/>
      <c r="OZD232" s="4"/>
      <c r="OZE232" s="3"/>
      <c r="OZF232" s="6"/>
      <c r="OZG232" s="14"/>
      <c r="OZH232" s="101"/>
      <c r="OZI232" s="14"/>
      <c r="OZJ232" s="4"/>
      <c r="OZK232" s="4"/>
      <c r="OZL232" s="4"/>
      <c r="OZM232" s="4"/>
      <c r="OZN232" s="4"/>
      <c r="OZO232" s="4"/>
      <c r="OZP232" s="3"/>
      <c r="OZQ232" s="11"/>
      <c r="OZR232" s="4"/>
      <c r="OZS232" s="4"/>
      <c r="OZT232" s="15"/>
      <c r="OZU232" s="15"/>
      <c r="OZV232" s="3"/>
      <c r="OZW232" s="3"/>
      <c r="OZX232" s="4"/>
      <c r="OZY232" s="4"/>
      <c r="OZZ232" s="3"/>
      <c r="PAA232" s="6"/>
      <c r="PAB232" s="14"/>
      <c r="PAC232" s="101"/>
      <c r="PAD232" s="14"/>
      <c r="PAE232" s="4"/>
      <c r="PAF232" s="4"/>
      <c r="PAG232" s="4"/>
      <c r="PAH232" s="4"/>
      <c r="PAI232" s="4"/>
      <c r="PAJ232" s="4"/>
      <c r="PAK232" s="3"/>
      <c r="PAL232" s="11"/>
      <c r="PAM232" s="4"/>
      <c r="PAN232" s="4"/>
      <c r="PAO232" s="15"/>
      <c r="PAP232" s="15"/>
      <c r="PAQ232" s="3"/>
      <c r="PAR232" s="3"/>
      <c r="PAS232" s="4"/>
      <c r="PAT232" s="4"/>
      <c r="PAU232" s="3"/>
      <c r="PAV232" s="6"/>
      <c r="PAW232" s="14"/>
      <c r="PAX232" s="101"/>
      <c r="PAY232" s="14"/>
      <c r="PAZ232" s="4"/>
      <c r="PBA232" s="4"/>
      <c r="PBB232" s="4"/>
      <c r="PBC232" s="4"/>
      <c r="PBD232" s="4"/>
      <c r="PBE232" s="4"/>
      <c r="PBF232" s="3"/>
      <c r="PBG232" s="11"/>
      <c r="PBH232" s="4"/>
      <c r="PBI232" s="4"/>
      <c r="PBJ232" s="15"/>
      <c r="PBK232" s="15"/>
      <c r="PBL232" s="3"/>
      <c r="PBM232" s="3"/>
      <c r="PBN232" s="4"/>
      <c r="PBO232" s="4"/>
      <c r="PBP232" s="3"/>
      <c r="PBQ232" s="6"/>
      <c r="PBR232" s="14"/>
      <c r="PBS232" s="101"/>
      <c r="PBT232" s="14"/>
      <c r="PBU232" s="4"/>
      <c r="PBV232" s="4"/>
      <c r="PBW232" s="4"/>
      <c r="PBX232" s="4"/>
      <c r="PBY232" s="4"/>
      <c r="PBZ232" s="4"/>
      <c r="PCA232" s="3"/>
      <c r="PCB232" s="11"/>
      <c r="PCC232" s="4"/>
      <c r="PCD232" s="4"/>
      <c r="PCE232" s="15"/>
      <c r="PCF232" s="15"/>
      <c r="PCG232" s="3"/>
      <c r="PCH232" s="3"/>
      <c r="PCI232" s="4"/>
      <c r="PCJ232" s="4"/>
      <c r="PCK232" s="3"/>
      <c r="PCL232" s="6"/>
      <c r="PCM232" s="14"/>
      <c r="PCN232" s="101"/>
      <c r="PCO232" s="14"/>
      <c r="PCP232" s="4"/>
      <c r="PCQ232" s="4"/>
      <c r="PCR232" s="4"/>
      <c r="PCS232" s="4"/>
      <c r="PCT232" s="4"/>
      <c r="PCU232" s="4"/>
      <c r="PCV232" s="3"/>
      <c r="PCW232" s="11"/>
      <c r="PCX232" s="4"/>
      <c r="PCY232" s="4"/>
      <c r="PCZ232" s="15"/>
      <c r="PDA232" s="15"/>
      <c r="PDB232" s="3"/>
      <c r="PDC232" s="3"/>
      <c r="PDD232" s="4"/>
      <c r="PDE232" s="4"/>
      <c r="PDF232" s="3"/>
      <c r="PDG232" s="6"/>
      <c r="PDH232" s="14"/>
      <c r="PDI232" s="101"/>
      <c r="PDJ232" s="14"/>
      <c r="PDK232" s="4"/>
      <c r="PDL232" s="4"/>
      <c r="PDM232" s="4"/>
      <c r="PDN232" s="4"/>
      <c r="PDO232" s="4"/>
      <c r="PDP232" s="4"/>
      <c r="PDQ232" s="3"/>
      <c r="PDR232" s="11"/>
      <c r="PDS232" s="4"/>
      <c r="PDT232" s="4"/>
      <c r="PDU232" s="15"/>
      <c r="PDV232" s="15"/>
      <c r="PDW232" s="3"/>
      <c r="PDX232" s="3"/>
      <c r="PDY232" s="4"/>
      <c r="PDZ232" s="4"/>
      <c r="PEA232" s="3"/>
      <c r="PEB232" s="6"/>
      <c r="PEC232" s="14"/>
      <c r="PED232" s="101"/>
      <c r="PEE232" s="14"/>
      <c r="PEF232" s="4"/>
      <c r="PEG232" s="4"/>
      <c r="PEH232" s="4"/>
      <c r="PEI232" s="4"/>
      <c r="PEJ232" s="4"/>
      <c r="PEK232" s="4"/>
      <c r="PEL232" s="3"/>
      <c r="PEM232" s="11"/>
      <c r="PEN232" s="4"/>
      <c r="PEO232" s="4"/>
      <c r="PEP232" s="15"/>
      <c r="PEQ232" s="15"/>
      <c r="PER232" s="3"/>
      <c r="PES232" s="3"/>
      <c r="PET232" s="4"/>
      <c r="PEU232" s="4"/>
      <c r="PEV232" s="3"/>
      <c r="PEW232" s="6"/>
      <c r="PEX232" s="14"/>
      <c r="PEY232" s="101"/>
      <c r="PEZ232" s="14"/>
      <c r="PFA232" s="4"/>
      <c r="PFB232" s="4"/>
      <c r="PFC232" s="4"/>
      <c r="PFD232" s="4"/>
      <c r="PFE232" s="4"/>
      <c r="PFF232" s="4"/>
      <c r="PFG232" s="3"/>
      <c r="PFH232" s="11"/>
      <c r="PFI232" s="4"/>
      <c r="PFJ232" s="4"/>
      <c r="PFK232" s="15"/>
      <c r="PFL232" s="15"/>
      <c r="PFM232" s="3"/>
      <c r="PFN232" s="3"/>
      <c r="PFO232" s="4"/>
      <c r="PFP232" s="4"/>
      <c r="PFQ232" s="3"/>
      <c r="PFR232" s="6"/>
      <c r="PFS232" s="14"/>
      <c r="PFT232" s="101"/>
      <c r="PFU232" s="14"/>
      <c r="PFV232" s="4"/>
      <c r="PFW232" s="4"/>
      <c r="PFX232" s="4"/>
      <c r="PFY232" s="4"/>
      <c r="PFZ232" s="4"/>
      <c r="PGA232" s="4"/>
      <c r="PGB232" s="3"/>
      <c r="PGC232" s="11"/>
      <c r="PGD232" s="4"/>
      <c r="PGE232" s="4"/>
      <c r="PGF232" s="15"/>
      <c r="PGG232" s="15"/>
      <c r="PGH232" s="3"/>
      <c r="PGI232" s="3"/>
      <c r="PGJ232" s="4"/>
      <c r="PGK232" s="4"/>
      <c r="PGL232" s="3"/>
      <c r="PGM232" s="6"/>
      <c r="PGN232" s="14"/>
      <c r="PGO232" s="101"/>
      <c r="PGP232" s="14"/>
      <c r="PGQ232" s="4"/>
      <c r="PGR232" s="4"/>
      <c r="PGS232" s="4"/>
      <c r="PGT232" s="4"/>
      <c r="PGU232" s="4"/>
      <c r="PGV232" s="4"/>
      <c r="PGW232" s="3"/>
      <c r="PGX232" s="11"/>
      <c r="PGY232" s="4"/>
      <c r="PGZ232" s="4"/>
      <c r="PHA232" s="15"/>
      <c r="PHB232" s="15"/>
      <c r="PHC232" s="3"/>
      <c r="PHD232" s="3"/>
      <c r="PHE232" s="4"/>
      <c r="PHF232" s="4"/>
      <c r="PHG232" s="3"/>
      <c r="PHH232" s="6"/>
      <c r="PHI232" s="14"/>
      <c r="PHJ232" s="101"/>
      <c r="PHK232" s="14"/>
      <c r="PHL232" s="4"/>
      <c r="PHM232" s="4"/>
      <c r="PHN232" s="4"/>
      <c r="PHO232" s="4"/>
      <c r="PHP232" s="4"/>
      <c r="PHQ232" s="4"/>
      <c r="PHR232" s="3"/>
      <c r="PHS232" s="11"/>
      <c r="PHT232" s="4"/>
      <c r="PHU232" s="4"/>
      <c r="PHV232" s="15"/>
      <c r="PHW232" s="15"/>
      <c r="PHX232" s="3"/>
      <c r="PHY232" s="3"/>
      <c r="PHZ232" s="4"/>
      <c r="PIA232" s="4"/>
      <c r="PIB232" s="3"/>
      <c r="PIC232" s="6"/>
      <c r="PID232" s="14"/>
      <c r="PIE232" s="101"/>
      <c r="PIF232" s="14"/>
      <c r="PIG232" s="4"/>
      <c r="PIH232" s="4"/>
      <c r="PII232" s="4"/>
      <c r="PIJ232" s="4"/>
      <c r="PIK232" s="4"/>
      <c r="PIL232" s="4"/>
      <c r="PIM232" s="3"/>
      <c r="PIN232" s="11"/>
      <c r="PIO232" s="4"/>
      <c r="PIP232" s="4"/>
      <c r="PIQ232" s="15"/>
      <c r="PIR232" s="15"/>
      <c r="PIS232" s="3"/>
      <c r="PIT232" s="3"/>
      <c r="PIU232" s="4"/>
      <c r="PIV232" s="4"/>
      <c r="PIW232" s="3"/>
      <c r="PIX232" s="6"/>
      <c r="PIY232" s="14"/>
      <c r="PIZ232" s="101"/>
      <c r="PJA232" s="14"/>
      <c r="PJB232" s="4"/>
      <c r="PJC232" s="4"/>
      <c r="PJD232" s="4"/>
      <c r="PJE232" s="4"/>
      <c r="PJF232" s="4"/>
      <c r="PJG232" s="4"/>
      <c r="PJH232" s="3"/>
      <c r="PJI232" s="11"/>
      <c r="PJJ232" s="4"/>
      <c r="PJK232" s="4"/>
      <c r="PJL232" s="15"/>
      <c r="PJM232" s="15"/>
      <c r="PJN232" s="3"/>
      <c r="PJO232" s="3"/>
      <c r="PJP232" s="4"/>
      <c r="PJQ232" s="4"/>
      <c r="PJR232" s="3"/>
      <c r="PJS232" s="6"/>
      <c r="PJT232" s="14"/>
      <c r="PJU232" s="101"/>
      <c r="PJV232" s="14"/>
      <c r="PJW232" s="4"/>
      <c r="PJX232" s="4"/>
      <c r="PJY232" s="4"/>
      <c r="PJZ232" s="4"/>
      <c r="PKA232" s="4"/>
      <c r="PKB232" s="4"/>
      <c r="PKC232" s="3"/>
      <c r="PKD232" s="11"/>
      <c r="PKE232" s="4"/>
      <c r="PKF232" s="4"/>
      <c r="PKG232" s="15"/>
      <c r="PKH232" s="15"/>
      <c r="PKI232" s="3"/>
      <c r="PKJ232" s="3"/>
      <c r="PKK232" s="4"/>
      <c r="PKL232" s="4"/>
      <c r="PKM232" s="3"/>
      <c r="PKN232" s="6"/>
      <c r="PKO232" s="14"/>
      <c r="PKP232" s="101"/>
      <c r="PKQ232" s="14"/>
      <c r="PKR232" s="4"/>
      <c r="PKS232" s="4"/>
      <c r="PKT232" s="4"/>
      <c r="PKU232" s="4"/>
      <c r="PKV232" s="4"/>
      <c r="PKW232" s="4"/>
      <c r="PKX232" s="3"/>
      <c r="PKY232" s="11"/>
      <c r="PKZ232" s="4"/>
      <c r="PLA232" s="4"/>
      <c r="PLB232" s="15"/>
      <c r="PLC232" s="15"/>
      <c r="PLD232" s="3"/>
      <c r="PLE232" s="3"/>
      <c r="PLF232" s="4"/>
      <c r="PLG232" s="4"/>
      <c r="PLH232" s="3"/>
      <c r="PLI232" s="6"/>
      <c r="PLJ232" s="14"/>
      <c r="PLK232" s="101"/>
      <c r="PLL232" s="14"/>
      <c r="PLM232" s="4"/>
      <c r="PLN232" s="4"/>
      <c r="PLO232" s="4"/>
      <c r="PLP232" s="4"/>
      <c r="PLQ232" s="4"/>
      <c r="PLR232" s="4"/>
      <c r="PLS232" s="3"/>
      <c r="PLT232" s="11"/>
      <c r="PLU232" s="4"/>
      <c r="PLV232" s="4"/>
      <c r="PLW232" s="15"/>
      <c r="PLX232" s="15"/>
      <c r="PLY232" s="3"/>
      <c r="PLZ232" s="3"/>
      <c r="PMA232" s="4"/>
      <c r="PMB232" s="4"/>
      <c r="PMC232" s="3"/>
      <c r="PMD232" s="6"/>
      <c r="PME232" s="14"/>
      <c r="PMF232" s="101"/>
      <c r="PMG232" s="14"/>
      <c r="PMH232" s="4"/>
      <c r="PMI232" s="4"/>
      <c r="PMJ232" s="4"/>
      <c r="PMK232" s="4"/>
      <c r="PML232" s="4"/>
      <c r="PMM232" s="4"/>
      <c r="PMN232" s="3"/>
      <c r="PMO232" s="11"/>
      <c r="PMP232" s="4"/>
      <c r="PMQ232" s="4"/>
      <c r="PMR232" s="15"/>
      <c r="PMS232" s="15"/>
      <c r="PMT232" s="3"/>
      <c r="PMU232" s="3"/>
      <c r="PMV232" s="4"/>
      <c r="PMW232" s="4"/>
      <c r="PMX232" s="3"/>
      <c r="PMY232" s="6"/>
      <c r="PMZ232" s="14"/>
      <c r="PNA232" s="101"/>
      <c r="PNB232" s="14"/>
      <c r="PNC232" s="4"/>
      <c r="PND232" s="4"/>
      <c r="PNE232" s="4"/>
      <c r="PNF232" s="4"/>
      <c r="PNG232" s="4"/>
      <c r="PNH232" s="4"/>
      <c r="PNI232" s="3"/>
      <c r="PNJ232" s="11"/>
      <c r="PNK232" s="4"/>
      <c r="PNL232" s="4"/>
      <c r="PNM232" s="15"/>
      <c r="PNN232" s="15"/>
      <c r="PNO232" s="3"/>
      <c r="PNP232" s="3"/>
      <c r="PNQ232" s="4"/>
      <c r="PNR232" s="4"/>
      <c r="PNS232" s="3"/>
      <c r="PNT232" s="6"/>
      <c r="PNU232" s="14"/>
      <c r="PNV232" s="101"/>
      <c r="PNW232" s="14"/>
      <c r="PNX232" s="4"/>
      <c r="PNY232" s="4"/>
      <c r="PNZ232" s="4"/>
      <c r="POA232" s="4"/>
      <c r="POB232" s="4"/>
      <c r="POC232" s="4"/>
      <c r="POD232" s="3"/>
      <c r="POE232" s="11"/>
      <c r="POF232" s="4"/>
      <c r="POG232" s="4"/>
      <c r="POH232" s="15"/>
      <c r="POI232" s="15"/>
      <c r="POJ232" s="3"/>
      <c r="POK232" s="3"/>
      <c r="POL232" s="4"/>
      <c r="POM232" s="4"/>
      <c r="PON232" s="3"/>
      <c r="POO232" s="6"/>
      <c r="POP232" s="14"/>
      <c r="POQ232" s="101"/>
      <c r="POR232" s="14"/>
      <c r="POS232" s="4"/>
      <c r="POT232" s="4"/>
      <c r="POU232" s="4"/>
      <c r="POV232" s="4"/>
      <c r="POW232" s="4"/>
      <c r="POX232" s="4"/>
      <c r="POY232" s="3"/>
      <c r="POZ232" s="11"/>
      <c r="PPA232" s="4"/>
      <c r="PPB232" s="4"/>
      <c r="PPC232" s="15"/>
      <c r="PPD232" s="15"/>
      <c r="PPE232" s="3"/>
      <c r="PPF232" s="3"/>
      <c r="PPG232" s="4"/>
      <c r="PPH232" s="4"/>
      <c r="PPI232" s="3"/>
      <c r="PPJ232" s="6"/>
      <c r="PPK232" s="14"/>
      <c r="PPL232" s="101"/>
      <c r="PPM232" s="14"/>
      <c r="PPN232" s="4"/>
      <c r="PPO232" s="4"/>
      <c r="PPP232" s="4"/>
      <c r="PPQ232" s="4"/>
      <c r="PPR232" s="4"/>
      <c r="PPS232" s="4"/>
      <c r="PPT232" s="3"/>
      <c r="PPU232" s="11"/>
      <c r="PPV232" s="4"/>
      <c r="PPW232" s="4"/>
      <c r="PPX232" s="15"/>
      <c r="PPY232" s="15"/>
      <c r="PPZ232" s="3"/>
      <c r="PQA232" s="3"/>
      <c r="PQB232" s="4"/>
      <c r="PQC232" s="4"/>
      <c r="PQD232" s="3"/>
      <c r="PQE232" s="6"/>
      <c r="PQF232" s="14"/>
      <c r="PQG232" s="101"/>
      <c r="PQH232" s="14"/>
      <c r="PQI232" s="4"/>
      <c r="PQJ232" s="4"/>
      <c r="PQK232" s="4"/>
      <c r="PQL232" s="4"/>
      <c r="PQM232" s="4"/>
      <c r="PQN232" s="4"/>
      <c r="PQO232" s="3"/>
      <c r="PQP232" s="11"/>
      <c r="PQQ232" s="4"/>
      <c r="PQR232" s="4"/>
      <c r="PQS232" s="15"/>
      <c r="PQT232" s="15"/>
      <c r="PQU232" s="3"/>
      <c r="PQV232" s="3"/>
      <c r="PQW232" s="4"/>
      <c r="PQX232" s="4"/>
      <c r="PQY232" s="3"/>
      <c r="PQZ232" s="6"/>
      <c r="PRA232" s="14"/>
      <c r="PRB232" s="101"/>
      <c r="PRC232" s="14"/>
      <c r="PRD232" s="4"/>
      <c r="PRE232" s="4"/>
      <c r="PRF232" s="4"/>
      <c r="PRG232" s="4"/>
      <c r="PRH232" s="4"/>
      <c r="PRI232" s="4"/>
      <c r="PRJ232" s="3"/>
      <c r="PRK232" s="11"/>
      <c r="PRL232" s="4"/>
      <c r="PRM232" s="4"/>
      <c r="PRN232" s="15"/>
      <c r="PRO232" s="15"/>
      <c r="PRP232" s="3"/>
      <c r="PRQ232" s="3"/>
      <c r="PRR232" s="4"/>
      <c r="PRS232" s="4"/>
      <c r="PRT232" s="3"/>
      <c r="PRU232" s="6"/>
      <c r="PRV232" s="14"/>
      <c r="PRW232" s="101"/>
      <c r="PRX232" s="14"/>
      <c r="PRY232" s="4"/>
      <c r="PRZ232" s="4"/>
      <c r="PSA232" s="4"/>
      <c r="PSB232" s="4"/>
      <c r="PSC232" s="4"/>
      <c r="PSD232" s="4"/>
      <c r="PSE232" s="3"/>
      <c r="PSF232" s="11"/>
      <c r="PSG232" s="4"/>
      <c r="PSH232" s="4"/>
      <c r="PSI232" s="15"/>
      <c r="PSJ232" s="15"/>
      <c r="PSK232" s="3"/>
      <c r="PSL232" s="3"/>
      <c r="PSM232" s="4"/>
      <c r="PSN232" s="4"/>
      <c r="PSO232" s="3"/>
      <c r="PSP232" s="6"/>
      <c r="PSQ232" s="14"/>
      <c r="PSR232" s="101"/>
      <c r="PSS232" s="14"/>
      <c r="PST232" s="4"/>
      <c r="PSU232" s="4"/>
      <c r="PSV232" s="4"/>
      <c r="PSW232" s="4"/>
      <c r="PSX232" s="4"/>
      <c r="PSY232" s="4"/>
      <c r="PSZ232" s="3"/>
      <c r="PTA232" s="11"/>
      <c r="PTB232" s="4"/>
      <c r="PTC232" s="4"/>
      <c r="PTD232" s="15"/>
      <c r="PTE232" s="15"/>
      <c r="PTF232" s="3"/>
      <c r="PTG232" s="3"/>
      <c r="PTH232" s="4"/>
      <c r="PTI232" s="4"/>
      <c r="PTJ232" s="3"/>
      <c r="PTK232" s="6"/>
      <c r="PTL232" s="14"/>
      <c r="PTM232" s="101"/>
      <c r="PTN232" s="14"/>
      <c r="PTO232" s="4"/>
      <c r="PTP232" s="4"/>
      <c r="PTQ232" s="4"/>
      <c r="PTR232" s="4"/>
      <c r="PTS232" s="4"/>
      <c r="PTT232" s="4"/>
      <c r="PTU232" s="3"/>
      <c r="PTV232" s="11"/>
      <c r="PTW232" s="4"/>
      <c r="PTX232" s="4"/>
      <c r="PTY232" s="15"/>
      <c r="PTZ232" s="15"/>
      <c r="PUA232" s="3"/>
      <c r="PUB232" s="3"/>
      <c r="PUC232" s="4"/>
      <c r="PUD232" s="4"/>
      <c r="PUE232" s="3"/>
      <c r="PUF232" s="6"/>
      <c r="PUG232" s="14"/>
      <c r="PUH232" s="101"/>
      <c r="PUI232" s="14"/>
      <c r="PUJ232" s="4"/>
      <c r="PUK232" s="4"/>
      <c r="PUL232" s="4"/>
      <c r="PUM232" s="4"/>
      <c r="PUN232" s="4"/>
      <c r="PUO232" s="4"/>
      <c r="PUP232" s="3"/>
      <c r="PUQ232" s="11"/>
      <c r="PUR232" s="4"/>
      <c r="PUS232" s="4"/>
      <c r="PUT232" s="15"/>
      <c r="PUU232" s="15"/>
      <c r="PUV232" s="3"/>
      <c r="PUW232" s="3"/>
      <c r="PUX232" s="4"/>
      <c r="PUY232" s="4"/>
      <c r="PUZ232" s="3"/>
      <c r="PVA232" s="6"/>
      <c r="PVB232" s="14"/>
      <c r="PVC232" s="101"/>
      <c r="PVD232" s="14"/>
      <c r="PVE232" s="4"/>
      <c r="PVF232" s="4"/>
      <c r="PVG232" s="4"/>
      <c r="PVH232" s="4"/>
      <c r="PVI232" s="4"/>
      <c r="PVJ232" s="4"/>
      <c r="PVK232" s="3"/>
      <c r="PVL232" s="11"/>
      <c r="PVM232" s="4"/>
      <c r="PVN232" s="4"/>
      <c r="PVO232" s="15"/>
      <c r="PVP232" s="15"/>
      <c r="PVQ232" s="3"/>
      <c r="PVR232" s="3"/>
      <c r="PVS232" s="4"/>
      <c r="PVT232" s="4"/>
      <c r="PVU232" s="3"/>
      <c r="PVV232" s="6"/>
      <c r="PVW232" s="14"/>
      <c r="PVX232" s="101"/>
      <c r="PVY232" s="14"/>
      <c r="PVZ232" s="4"/>
      <c r="PWA232" s="4"/>
      <c r="PWB232" s="4"/>
      <c r="PWC232" s="4"/>
      <c r="PWD232" s="4"/>
      <c r="PWE232" s="4"/>
      <c r="PWF232" s="3"/>
      <c r="PWG232" s="11"/>
      <c r="PWH232" s="4"/>
      <c r="PWI232" s="4"/>
      <c r="PWJ232" s="15"/>
      <c r="PWK232" s="15"/>
      <c r="PWL232" s="3"/>
      <c r="PWM232" s="3"/>
      <c r="PWN232" s="4"/>
      <c r="PWO232" s="4"/>
      <c r="PWP232" s="3"/>
      <c r="PWQ232" s="6"/>
      <c r="PWR232" s="14"/>
      <c r="PWS232" s="101"/>
      <c r="PWT232" s="14"/>
      <c r="PWU232" s="4"/>
      <c r="PWV232" s="4"/>
      <c r="PWW232" s="4"/>
      <c r="PWX232" s="4"/>
      <c r="PWY232" s="4"/>
      <c r="PWZ232" s="4"/>
      <c r="PXA232" s="3"/>
      <c r="PXB232" s="11"/>
      <c r="PXC232" s="4"/>
      <c r="PXD232" s="4"/>
      <c r="PXE232" s="15"/>
      <c r="PXF232" s="15"/>
      <c r="PXG232" s="3"/>
      <c r="PXH232" s="3"/>
      <c r="PXI232" s="4"/>
      <c r="PXJ232" s="4"/>
      <c r="PXK232" s="3"/>
      <c r="PXL232" s="6"/>
      <c r="PXM232" s="14"/>
      <c r="PXN232" s="101"/>
      <c r="PXO232" s="14"/>
      <c r="PXP232" s="4"/>
      <c r="PXQ232" s="4"/>
      <c r="PXR232" s="4"/>
      <c r="PXS232" s="4"/>
      <c r="PXT232" s="4"/>
      <c r="PXU232" s="4"/>
      <c r="PXV232" s="3"/>
      <c r="PXW232" s="11"/>
      <c r="PXX232" s="4"/>
      <c r="PXY232" s="4"/>
      <c r="PXZ232" s="15"/>
      <c r="PYA232" s="15"/>
      <c r="PYB232" s="3"/>
      <c r="PYC232" s="3"/>
      <c r="PYD232" s="4"/>
      <c r="PYE232" s="4"/>
      <c r="PYF232" s="3"/>
      <c r="PYG232" s="6"/>
      <c r="PYH232" s="14"/>
      <c r="PYI232" s="101"/>
      <c r="PYJ232" s="14"/>
      <c r="PYK232" s="4"/>
      <c r="PYL232" s="4"/>
      <c r="PYM232" s="4"/>
      <c r="PYN232" s="4"/>
      <c r="PYO232" s="4"/>
      <c r="PYP232" s="4"/>
      <c r="PYQ232" s="3"/>
      <c r="PYR232" s="11"/>
      <c r="PYS232" s="4"/>
      <c r="PYT232" s="4"/>
      <c r="PYU232" s="15"/>
      <c r="PYV232" s="15"/>
      <c r="PYW232" s="3"/>
      <c r="PYX232" s="3"/>
      <c r="PYY232" s="4"/>
      <c r="PYZ232" s="4"/>
      <c r="PZA232" s="3"/>
      <c r="PZB232" s="6"/>
      <c r="PZC232" s="14"/>
      <c r="PZD232" s="101"/>
      <c r="PZE232" s="14"/>
      <c r="PZF232" s="4"/>
      <c r="PZG232" s="4"/>
      <c r="PZH232" s="4"/>
      <c r="PZI232" s="4"/>
      <c r="PZJ232" s="4"/>
      <c r="PZK232" s="4"/>
      <c r="PZL232" s="3"/>
      <c r="PZM232" s="11"/>
      <c r="PZN232" s="4"/>
      <c r="PZO232" s="4"/>
      <c r="PZP232" s="15"/>
      <c r="PZQ232" s="15"/>
      <c r="PZR232" s="3"/>
      <c r="PZS232" s="3"/>
      <c r="PZT232" s="4"/>
      <c r="PZU232" s="4"/>
      <c r="PZV232" s="3"/>
      <c r="PZW232" s="6"/>
      <c r="PZX232" s="14"/>
      <c r="PZY232" s="101"/>
      <c r="PZZ232" s="14"/>
      <c r="QAA232" s="4"/>
      <c r="QAB232" s="4"/>
      <c r="QAC232" s="4"/>
      <c r="QAD232" s="4"/>
      <c r="QAE232" s="4"/>
      <c r="QAF232" s="4"/>
      <c r="QAG232" s="3"/>
      <c r="QAH232" s="11"/>
      <c r="QAI232" s="4"/>
      <c r="QAJ232" s="4"/>
      <c r="QAK232" s="15"/>
      <c r="QAL232" s="15"/>
      <c r="QAM232" s="3"/>
      <c r="QAN232" s="3"/>
      <c r="QAO232" s="4"/>
      <c r="QAP232" s="4"/>
      <c r="QAQ232" s="3"/>
      <c r="QAR232" s="6"/>
      <c r="QAS232" s="14"/>
      <c r="QAT232" s="101"/>
      <c r="QAU232" s="14"/>
      <c r="QAV232" s="4"/>
      <c r="QAW232" s="4"/>
      <c r="QAX232" s="4"/>
      <c r="QAY232" s="4"/>
      <c r="QAZ232" s="4"/>
      <c r="QBA232" s="4"/>
      <c r="QBB232" s="3"/>
      <c r="QBC232" s="11"/>
      <c r="QBD232" s="4"/>
      <c r="QBE232" s="4"/>
      <c r="QBF232" s="15"/>
      <c r="QBG232" s="15"/>
      <c r="QBH232" s="3"/>
      <c r="QBI232" s="3"/>
      <c r="QBJ232" s="4"/>
      <c r="QBK232" s="4"/>
      <c r="QBL232" s="3"/>
      <c r="QBM232" s="6"/>
      <c r="QBN232" s="14"/>
      <c r="QBO232" s="101"/>
      <c r="QBP232" s="14"/>
      <c r="QBQ232" s="4"/>
      <c r="QBR232" s="4"/>
      <c r="QBS232" s="4"/>
      <c r="QBT232" s="4"/>
      <c r="QBU232" s="4"/>
      <c r="QBV232" s="4"/>
      <c r="QBW232" s="3"/>
      <c r="QBX232" s="11"/>
      <c r="QBY232" s="4"/>
      <c r="QBZ232" s="4"/>
      <c r="QCA232" s="15"/>
      <c r="QCB232" s="15"/>
      <c r="QCC232" s="3"/>
      <c r="QCD232" s="3"/>
      <c r="QCE232" s="4"/>
      <c r="QCF232" s="4"/>
      <c r="QCG232" s="3"/>
      <c r="QCH232" s="6"/>
      <c r="QCI232" s="14"/>
      <c r="QCJ232" s="101"/>
      <c r="QCK232" s="14"/>
      <c r="QCL232" s="4"/>
      <c r="QCM232" s="4"/>
      <c r="QCN232" s="4"/>
      <c r="QCO232" s="4"/>
      <c r="QCP232" s="4"/>
      <c r="QCQ232" s="4"/>
      <c r="QCR232" s="3"/>
      <c r="QCS232" s="11"/>
      <c r="QCT232" s="4"/>
      <c r="QCU232" s="4"/>
      <c r="QCV232" s="15"/>
      <c r="QCW232" s="15"/>
      <c r="QCX232" s="3"/>
      <c r="QCY232" s="3"/>
      <c r="QCZ232" s="4"/>
      <c r="QDA232" s="4"/>
      <c r="QDB232" s="3"/>
      <c r="QDC232" s="6"/>
      <c r="QDD232" s="14"/>
      <c r="QDE232" s="101"/>
      <c r="QDF232" s="14"/>
      <c r="QDG232" s="4"/>
      <c r="QDH232" s="4"/>
      <c r="QDI232" s="4"/>
      <c r="QDJ232" s="4"/>
      <c r="QDK232" s="4"/>
      <c r="QDL232" s="4"/>
      <c r="QDM232" s="3"/>
      <c r="QDN232" s="11"/>
      <c r="QDO232" s="4"/>
      <c r="QDP232" s="4"/>
      <c r="QDQ232" s="15"/>
      <c r="QDR232" s="15"/>
      <c r="QDS232" s="3"/>
      <c r="QDT232" s="3"/>
      <c r="QDU232" s="4"/>
      <c r="QDV232" s="4"/>
      <c r="QDW232" s="3"/>
      <c r="QDX232" s="6"/>
      <c r="QDY232" s="14"/>
      <c r="QDZ232" s="101"/>
      <c r="QEA232" s="14"/>
      <c r="QEB232" s="4"/>
      <c r="QEC232" s="4"/>
      <c r="QED232" s="4"/>
      <c r="QEE232" s="4"/>
      <c r="QEF232" s="4"/>
      <c r="QEG232" s="4"/>
      <c r="QEH232" s="3"/>
      <c r="QEI232" s="11"/>
      <c r="QEJ232" s="4"/>
      <c r="QEK232" s="4"/>
      <c r="QEL232" s="15"/>
      <c r="QEM232" s="15"/>
      <c r="QEN232" s="3"/>
      <c r="QEO232" s="3"/>
      <c r="QEP232" s="4"/>
      <c r="QEQ232" s="4"/>
      <c r="QER232" s="3"/>
      <c r="QES232" s="6"/>
      <c r="QET232" s="14"/>
      <c r="QEU232" s="101"/>
      <c r="QEV232" s="14"/>
      <c r="QEW232" s="4"/>
      <c r="QEX232" s="4"/>
      <c r="QEY232" s="4"/>
      <c r="QEZ232" s="4"/>
      <c r="QFA232" s="4"/>
      <c r="QFB232" s="4"/>
      <c r="QFC232" s="3"/>
      <c r="QFD232" s="11"/>
      <c r="QFE232" s="4"/>
      <c r="QFF232" s="4"/>
      <c r="QFG232" s="15"/>
      <c r="QFH232" s="15"/>
      <c r="QFI232" s="3"/>
      <c r="QFJ232" s="3"/>
      <c r="QFK232" s="4"/>
      <c r="QFL232" s="4"/>
      <c r="QFM232" s="3"/>
      <c r="QFN232" s="6"/>
      <c r="QFO232" s="14"/>
      <c r="QFP232" s="101"/>
      <c r="QFQ232" s="14"/>
      <c r="QFR232" s="4"/>
      <c r="QFS232" s="4"/>
      <c r="QFT232" s="4"/>
      <c r="QFU232" s="4"/>
      <c r="QFV232" s="4"/>
      <c r="QFW232" s="4"/>
      <c r="QFX232" s="3"/>
      <c r="QFY232" s="11"/>
      <c r="QFZ232" s="4"/>
      <c r="QGA232" s="4"/>
      <c r="QGB232" s="15"/>
      <c r="QGC232" s="15"/>
      <c r="QGD232" s="3"/>
      <c r="QGE232" s="3"/>
      <c r="QGF232" s="4"/>
      <c r="QGG232" s="4"/>
      <c r="QGH232" s="3"/>
      <c r="QGI232" s="6"/>
      <c r="QGJ232" s="14"/>
      <c r="QGK232" s="101"/>
      <c r="QGL232" s="14"/>
      <c r="QGM232" s="4"/>
      <c r="QGN232" s="4"/>
      <c r="QGO232" s="4"/>
      <c r="QGP232" s="4"/>
      <c r="QGQ232" s="4"/>
      <c r="QGR232" s="4"/>
      <c r="QGS232" s="3"/>
      <c r="QGT232" s="11"/>
      <c r="QGU232" s="4"/>
      <c r="QGV232" s="4"/>
      <c r="QGW232" s="15"/>
      <c r="QGX232" s="15"/>
      <c r="QGY232" s="3"/>
      <c r="QGZ232" s="3"/>
      <c r="QHA232" s="4"/>
      <c r="QHB232" s="4"/>
      <c r="QHC232" s="3"/>
      <c r="QHD232" s="6"/>
      <c r="QHE232" s="14"/>
      <c r="QHF232" s="101"/>
      <c r="QHG232" s="14"/>
      <c r="QHH232" s="4"/>
      <c r="QHI232" s="4"/>
      <c r="QHJ232" s="4"/>
      <c r="QHK232" s="4"/>
      <c r="QHL232" s="4"/>
      <c r="QHM232" s="4"/>
      <c r="QHN232" s="3"/>
      <c r="QHO232" s="11"/>
      <c r="QHP232" s="4"/>
      <c r="QHQ232" s="4"/>
      <c r="QHR232" s="15"/>
      <c r="QHS232" s="15"/>
      <c r="QHT232" s="3"/>
      <c r="QHU232" s="3"/>
      <c r="QHV232" s="4"/>
      <c r="QHW232" s="4"/>
      <c r="QHX232" s="3"/>
      <c r="QHY232" s="6"/>
      <c r="QHZ232" s="14"/>
      <c r="QIA232" s="101"/>
      <c r="QIB232" s="14"/>
      <c r="QIC232" s="4"/>
      <c r="QID232" s="4"/>
      <c r="QIE232" s="4"/>
      <c r="QIF232" s="4"/>
      <c r="QIG232" s="4"/>
      <c r="QIH232" s="4"/>
      <c r="QII232" s="3"/>
      <c r="QIJ232" s="11"/>
      <c r="QIK232" s="4"/>
      <c r="QIL232" s="4"/>
      <c r="QIM232" s="15"/>
      <c r="QIN232" s="15"/>
      <c r="QIO232" s="3"/>
      <c r="QIP232" s="3"/>
      <c r="QIQ232" s="4"/>
      <c r="QIR232" s="4"/>
      <c r="QIS232" s="3"/>
      <c r="QIT232" s="6"/>
      <c r="QIU232" s="14"/>
      <c r="QIV232" s="101"/>
      <c r="QIW232" s="14"/>
      <c r="QIX232" s="4"/>
      <c r="QIY232" s="4"/>
      <c r="QIZ232" s="4"/>
      <c r="QJA232" s="4"/>
      <c r="QJB232" s="4"/>
      <c r="QJC232" s="4"/>
      <c r="QJD232" s="3"/>
      <c r="QJE232" s="11"/>
      <c r="QJF232" s="4"/>
      <c r="QJG232" s="4"/>
      <c r="QJH232" s="15"/>
      <c r="QJI232" s="15"/>
      <c r="QJJ232" s="3"/>
      <c r="QJK232" s="3"/>
      <c r="QJL232" s="4"/>
      <c r="QJM232" s="4"/>
      <c r="QJN232" s="3"/>
      <c r="QJO232" s="6"/>
      <c r="QJP232" s="14"/>
      <c r="QJQ232" s="101"/>
      <c r="QJR232" s="14"/>
      <c r="QJS232" s="4"/>
      <c r="QJT232" s="4"/>
      <c r="QJU232" s="4"/>
      <c r="QJV232" s="4"/>
      <c r="QJW232" s="4"/>
      <c r="QJX232" s="4"/>
      <c r="QJY232" s="3"/>
      <c r="QJZ232" s="11"/>
      <c r="QKA232" s="4"/>
      <c r="QKB232" s="4"/>
      <c r="QKC232" s="15"/>
      <c r="QKD232" s="15"/>
      <c r="QKE232" s="3"/>
      <c r="QKF232" s="3"/>
      <c r="QKG232" s="4"/>
      <c r="QKH232" s="4"/>
      <c r="QKI232" s="3"/>
      <c r="QKJ232" s="6"/>
      <c r="QKK232" s="14"/>
      <c r="QKL232" s="101"/>
      <c r="QKM232" s="14"/>
      <c r="QKN232" s="4"/>
      <c r="QKO232" s="4"/>
      <c r="QKP232" s="4"/>
      <c r="QKQ232" s="4"/>
      <c r="QKR232" s="4"/>
      <c r="QKS232" s="4"/>
      <c r="QKT232" s="3"/>
      <c r="QKU232" s="11"/>
      <c r="QKV232" s="4"/>
      <c r="QKW232" s="4"/>
      <c r="QKX232" s="15"/>
      <c r="QKY232" s="15"/>
      <c r="QKZ232" s="3"/>
      <c r="QLA232" s="3"/>
      <c r="QLB232" s="4"/>
      <c r="QLC232" s="4"/>
      <c r="QLD232" s="3"/>
      <c r="QLE232" s="6"/>
      <c r="QLF232" s="14"/>
      <c r="QLG232" s="101"/>
      <c r="QLH232" s="14"/>
      <c r="QLI232" s="4"/>
      <c r="QLJ232" s="4"/>
      <c r="QLK232" s="4"/>
      <c r="QLL232" s="4"/>
      <c r="QLM232" s="4"/>
      <c r="QLN232" s="4"/>
      <c r="QLO232" s="3"/>
      <c r="QLP232" s="11"/>
      <c r="QLQ232" s="4"/>
      <c r="QLR232" s="4"/>
      <c r="QLS232" s="15"/>
      <c r="QLT232" s="15"/>
      <c r="QLU232" s="3"/>
      <c r="QLV232" s="3"/>
      <c r="QLW232" s="4"/>
      <c r="QLX232" s="4"/>
      <c r="QLY232" s="3"/>
      <c r="QLZ232" s="6"/>
      <c r="QMA232" s="14"/>
      <c r="QMB232" s="101"/>
      <c r="QMC232" s="14"/>
      <c r="QMD232" s="4"/>
      <c r="QME232" s="4"/>
      <c r="QMF232" s="4"/>
      <c r="QMG232" s="4"/>
      <c r="QMH232" s="4"/>
      <c r="QMI232" s="4"/>
      <c r="QMJ232" s="3"/>
      <c r="QMK232" s="11"/>
      <c r="QML232" s="4"/>
      <c r="QMM232" s="4"/>
      <c r="QMN232" s="15"/>
      <c r="QMO232" s="15"/>
      <c r="QMP232" s="3"/>
      <c r="QMQ232" s="3"/>
      <c r="QMR232" s="4"/>
      <c r="QMS232" s="4"/>
      <c r="QMT232" s="3"/>
      <c r="QMU232" s="6"/>
      <c r="QMV232" s="14"/>
      <c r="QMW232" s="101"/>
      <c r="QMX232" s="14"/>
      <c r="QMY232" s="4"/>
      <c r="QMZ232" s="4"/>
      <c r="QNA232" s="4"/>
      <c r="QNB232" s="4"/>
      <c r="QNC232" s="4"/>
      <c r="QND232" s="4"/>
      <c r="QNE232" s="3"/>
      <c r="QNF232" s="11"/>
      <c r="QNG232" s="4"/>
      <c r="QNH232" s="4"/>
      <c r="QNI232" s="15"/>
      <c r="QNJ232" s="15"/>
      <c r="QNK232" s="3"/>
      <c r="QNL232" s="3"/>
      <c r="QNM232" s="4"/>
      <c r="QNN232" s="4"/>
      <c r="QNO232" s="3"/>
      <c r="QNP232" s="6"/>
      <c r="QNQ232" s="14"/>
      <c r="QNR232" s="101"/>
      <c r="QNS232" s="14"/>
      <c r="QNT232" s="4"/>
      <c r="QNU232" s="4"/>
      <c r="QNV232" s="4"/>
      <c r="QNW232" s="4"/>
      <c r="QNX232" s="4"/>
      <c r="QNY232" s="4"/>
      <c r="QNZ232" s="3"/>
      <c r="QOA232" s="11"/>
      <c r="QOB232" s="4"/>
      <c r="QOC232" s="4"/>
      <c r="QOD232" s="15"/>
      <c r="QOE232" s="15"/>
      <c r="QOF232" s="3"/>
      <c r="QOG232" s="3"/>
      <c r="QOH232" s="4"/>
      <c r="QOI232" s="4"/>
      <c r="QOJ232" s="3"/>
      <c r="QOK232" s="6"/>
      <c r="QOL232" s="14"/>
      <c r="QOM232" s="101"/>
      <c r="QON232" s="14"/>
      <c r="QOO232" s="4"/>
      <c r="QOP232" s="4"/>
      <c r="QOQ232" s="4"/>
      <c r="QOR232" s="4"/>
      <c r="QOS232" s="4"/>
      <c r="QOT232" s="4"/>
      <c r="QOU232" s="3"/>
      <c r="QOV232" s="11"/>
      <c r="QOW232" s="4"/>
      <c r="QOX232" s="4"/>
      <c r="QOY232" s="15"/>
      <c r="QOZ232" s="15"/>
      <c r="QPA232" s="3"/>
      <c r="QPB232" s="3"/>
      <c r="QPC232" s="4"/>
      <c r="QPD232" s="4"/>
      <c r="QPE232" s="3"/>
      <c r="QPF232" s="6"/>
      <c r="QPG232" s="14"/>
      <c r="QPH232" s="101"/>
      <c r="QPI232" s="14"/>
      <c r="QPJ232" s="4"/>
      <c r="QPK232" s="4"/>
      <c r="QPL232" s="4"/>
      <c r="QPM232" s="4"/>
      <c r="QPN232" s="4"/>
      <c r="QPO232" s="4"/>
      <c r="QPP232" s="3"/>
      <c r="QPQ232" s="11"/>
      <c r="QPR232" s="4"/>
      <c r="QPS232" s="4"/>
      <c r="QPT232" s="15"/>
      <c r="QPU232" s="15"/>
      <c r="QPV232" s="3"/>
      <c r="QPW232" s="3"/>
      <c r="QPX232" s="4"/>
      <c r="QPY232" s="4"/>
      <c r="QPZ232" s="3"/>
      <c r="QQA232" s="6"/>
      <c r="QQB232" s="14"/>
      <c r="QQC232" s="101"/>
      <c r="QQD232" s="14"/>
      <c r="QQE232" s="4"/>
      <c r="QQF232" s="4"/>
      <c r="QQG232" s="4"/>
      <c r="QQH232" s="4"/>
      <c r="QQI232" s="4"/>
      <c r="QQJ232" s="4"/>
      <c r="QQK232" s="3"/>
      <c r="QQL232" s="11"/>
      <c r="QQM232" s="4"/>
      <c r="QQN232" s="4"/>
      <c r="QQO232" s="15"/>
      <c r="QQP232" s="15"/>
      <c r="QQQ232" s="3"/>
      <c r="QQR232" s="3"/>
      <c r="QQS232" s="4"/>
      <c r="QQT232" s="4"/>
      <c r="QQU232" s="3"/>
      <c r="QQV232" s="6"/>
      <c r="QQW232" s="14"/>
      <c r="QQX232" s="101"/>
      <c r="QQY232" s="14"/>
      <c r="QQZ232" s="4"/>
      <c r="QRA232" s="4"/>
      <c r="QRB232" s="4"/>
      <c r="QRC232" s="4"/>
      <c r="QRD232" s="4"/>
      <c r="QRE232" s="4"/>
      <c r="QRF232" s="3"/>
      <c r="QRG232" s="11"/>
      <c r="QRH232" s="4"/>
      <c r="QRI232" s="4"/>
      <c r="QRJ232" s="15"/>
      <c r="QRK232" s="15"/>
      <c r="QRL232" s="3"/>
      <c r="QRM232" s="3"/>
      <c r="QRN232" s="4"/>
      <c r="QRO232" s="4"/>
      <c r="QRP232" s="3"/>
      <c r="QRQ232" s="6"/>
      <c r="QRR232" s="14"/>
      <c r="QRS232" s="101"/>
      <c r="QRT232" s="14"/>
      <c r="QRU232" s="4"/>
      <c r="QRV232" s="4"/>
      <c r="QRW232" s="4"/>
      <c r="QRX232" s="4"/>
      <c r="QRY232" s="4"/>
      <c r="QRZ232" s="4"/>
      <c r="QSA232" s="3"/>
      <c r="QSB232" s="11"/>
      <c r="QSC232" s="4"/>
      <c r="QSD232" s="4"/>
      <c r="QSE232" s="15"/>
      <c r="QSF232" s="15"/>
      <c r="QSG232" s="3"/>
      <c r="QSH232" s="3"/>
      <c r="QSI232" s="4"/>
      <c r="QSJ232" s="4"/>
      <c r="QSK232" s="3"/>
      <c r="QSL232" s="6"/>
      <c r="QSM232" s="14"/>
      <c r="QSN232" s="101"/>
      <c r="QSO232" s="14"/>
      <c r="QSP232" s="4"/>
      <c r="QSQ232" s="4"/>
      <c r="QSR232" s="4"/>
      <c r="QSS232" s="4"/>
      <c r="QST232" s="4"/>
      <c r="QSU232" s="4"/>
      <c r="QSV232" s="3"/>
      <c r="QSW232" s="11"/>
      <c r="QSX232" s="4"/>
      <c r="QSY232" s="4"/>
      <c r="QSZ232" s="15"/>
      <c r="QTA232" s="15"/>
      <c r="QTB232" s="3"/>
      <c r="QTC232" s="3"/>
      <c r="QTD232" s="4"/>
      <c r="QTE232" s="4"/>
      <c r="QTF232" s="3"/>
      <c r="QTG232" s="6"/>
      <c r="QTH232" s="14"/>
      <c r="QTI232" s="101"/>
      <c r="QTJ232" s="14"/>
      <c r="QTK232" s="4"/>
      <c r="QTL232" s="4"/>
      <c r="QTM232" s="4"/>
      <c r="QTN232" s="4"/>
      <c r="QTO232" s="4"/>
      <c r="QTP232" s="4"/>
      <c r="QTQ232" s="3"/>
      <c r="QTR232" s="11"/>
      <c r="QTS232" s="4"/>
      <c r="QTT232" s="4"/>
      <c r="QTU232" s="15"/>
      <c r="QTV232" s="15"/>
      <c r="QTW232" s="3"/>
      <c r="QTX232" s="3"/>
      <c r="QTY232" s="4"/>
      <c r="QTZ232" s="4"/>
      <c r="QUA232" s="3"/>
      <c r="QUB232" s="6"/>
      <c r="QUC232" s="14"/>
      <c r="QUD232" s="101"/>
      <c r="QUE232" s="14"/>
      <c r="QUF232" s="4"/>
      <c r="QUG232" s="4"/>
      <c r="QUH232" s="4"/>
      <c r="QUI232" s="4"/>
      <c r="QUJ232" s="4"/>
      <c r="QUK232" s="4"/>
      <c r="QUL232" s="3"/>
      <c r="QUM232" s="11"/>
      <c r="QUN232" s="4"/>
      <c r="QUO232" s="4"/>
      <c r="QUP232" s="15"/>
      <c r="QUQ232" s="15"/>
      <c r="QUR232" s="3"/>
      <c r="QUS232" s="3"/>
      <c r="QUT232" s="4"/>
      <c r="QUU232" s="4"/>
      <c r="QUV232" s="3"/>
      <c r="QUW232" s="6"/>
      <c r="QUX232" s="14"/>
      <c r="QUY232" s="101"/>
      <c r="QUZ232" s="14"/>
      <c r="QVA232" s="4"/>
      <c r="QVB232" s="4"/>
      <c r="QVC232" s="4"/>
      <c r="QVD232" s="4"/>
      <c r="QVE232" s="4"/>
      <c r="QVF232" s="4"/>
      <c r="QVG232" s="3"/>
      <c r="QVH232" s="11"/>
      <c r="QVI232" s="4"/>
      <c r="QVJ232" s="4"/>
      <c r="QVK232" s="15"/>
      <c r="QVL232" s="15"/>
      <c r="QVM232" s="3"/>
      <c r="QVN232" s="3"/>
      <c r="QVO232" s="4"/>
      <c r="QVP232" s="4"/>
      <c r="QVQ232" s="3"/>
      <c r="QVR232" s="6"/>
      <c r="QVS232" s="14"/>
      <c r="QVT232" s="101"/>
      <c r="QVU232" s="14"/>
      <c r="QVV232" s="4"/>
      <c r="QVW232" s="4"/>
      <c r="QVX232" s="4"/>
      <c r="QVY232" s="4"/>
      <c r="QVZ232" s="4"/>
      <c r="QWA232" s="4"/>
      <c r="QWB232" s="3"/>
      <c r="QWC232" s="11"/>
      <c r="QWD232" s="4"/>
      <c r="QWE232" s="4"/>
      <c r="QWF232" s="15"/>
      <c r="QWG232" s="15"/>
      <c r="QWH232" s="3"/>
      <c r="QWI232" s="3"/>
      <c r="QWJ232" s="4"/>
      <c r="QWK232" s="4"/>
      <c r="QWL232" s="3"/>
      <c r="QWM232" s="6"/>
      <c r="QWN232" s="14"/>
      <c r="QWO232" s="101"/>
      <c r="QWP232" s="14"/>
      <c r="QWQ232" s="4"/>
      <c r="QWR232" s="4"/>
      <c r="QWS232" s="4"/>
      <c r="QWT232" s="4"/>
      <c r="QWU232" s="4"/>
      <c r="QWV232" s="4"/>
      <c r="QWW232" s="3"/>
      <c r="QWX232" s="11"/>
      <c r="QWY232" s="4"/>
      <c r="QWZ232" s="4"/>
      <c r="QXA232" s="15"/>
      <c r="QXB232" s="15"/>
      <c r="QXC232" s="3"/>
      <c r="QXD232" s="3"/>
      <c r="QXE232" s="4"/>
      <c r="QXF232" s="4"/>
      <c r="QXG232" s="3"/>
      <c r="QXH232" s="6"/>
      <c r="QXI232" s="14"/>
      <c r="QXJ232" s="101"/>
      <c r="QXK232" s="14"/>
      <c r="QXL232" s="4"/>
      <c r="QXM232" s="4"/>
      <c r="QXN232" s="4"/>
      <c r="QXO232" s="4"/>
      <c r="QXP232" s="4"/>
      <c r="QXQ232" s="4"/>
      <c r="QXR232" s="3"/>
      <c r="QXS232" s="11"/>
      <c r="QXT232" s="4"/>
      <c r="QXU232" s="4"/>
      <c r="QXV232" s="15"/>
      <c r="QXW232" s="15"/>
      <c r="QXX232" s="3"/>
      <c r="QXY232" s="3"/>
      <c r="QXZ232" s="4"/>
      <c r="QYA232" s="4"/>
      <c r="QYB232" s="3"/>
      <c r="QYC232" s="6"/>
      <c r="QYD232" s="14"/>
      <c r="QYE232" s="101"/>
      <c r="QYF232" s="14"/>
      <c r="QYG232" s="4"/>
      <c r="QYH232" s="4"/>
      <c r="QYI232" s="4"/>
      <c r="QYJ232" s="4"/>
      <c r="QYK232" s="4"/>
      <c r="QYL232" s="4"/>
      <c r="QYM232" s="3"/>
      <c r="QYN232" s="11"/>
      <c r="QYO232" s="4"/>
      <c r="QYP232" s="4"/>
      <c r="QYQ232" s="15"/>
      <c r="QYR232" s="15"/>
      <c r="QYS232" s="3"/>
      <c r="QYT232" s="3"/>
      <c r="QYU232" s="4"/>
      <c r="QYV232" s="4"/>
      <c r="QYW232" s="3"/>
      <c r="QYX232" s="6"/>
      <c r="QYY232" s="14"/>
      <c r="QYZ232" s="101"/>
      <c r="QZA232" s="14"/>
      <c r="QZB232" s="4"/>
      <c r="QZC232" s="4"/>
      <c r="QZD232" s="4"/>
      <c r="QZE232" s="4"/>
      <c r="QZF232" s="4"/>
      <c r="QZG232" s="4"/>
      <c r="QZH232" s="3"/>
      <c r="QZI232" s="11"/>
      <c r="QZJ232" s="4"/>
      <c r="QZK232" s="4"/>
      <c r="QZL232" s="15"/>
      <c r="QZM232" s="15"/>
      <c r="QZN232" s="3"/>
      <c r="QZO232" s="3"/>
      <c r="QZP232" s="4"/>
      <c r="QZQ232" s="4"/>
      <c r="QZR232" s="3"/>
      <c r="QZS232" s="6"/>
      <c r="QZT232" s="14"/>
      <c r="QZU232" s="101"/>
      <c r="QZV232" s="14"/>
      <c r="QZW232" s="4"/>
      <c r="QZX232" s="4"/>
      <c r="QZY232" s="4"/>
      <c r="QZZ232" s="4"/>
      <c r="RAA232" s="4"/>
      <c r="RAB232" s="4"/>
      <c r="RAC232" s="3"/>
      <c r="RAD232" s="11"/>
      <c r="RAE232" s="4"/>
      <c r="RAF232" s="4"/>
      <c r="RAG232" s="15"/>
      <c r="RAH232" s="15"/>
      <c r="RAI232" s="3"/>
      <c r="RAJ232" s="3"/>
      <c r="RAK232" s="4"/>
      <c r="RAL232" s="4"/>
      <c r="RAM232" s="3"/>
      <c r="RAN232" s="6"/>
      <c r="RAO232" s="14"/>
      <c r="RAP232" s="101"/>
      <c r="RAQ232" s="14"/>
      <c r="RAR232" s="4"/>
      <c r="RAS232" s="4"/>
      <c r="RAT232" s="4"/>
      <c r="RAU232" s="4"/>
      <c r="RAV232" s="4"/>
      <c r="RAW232" s="4"/>
      <c r="RAX232" s="3"/>
      <c r="RAY232" s="11"/>
      <c r="RAZ232" s="4"/>
      <c r="RBA232" s="4"/>
      <c r="RBB232" s="15"/>
      <c r="RBC232" s="15"/>
      <c r="RBD232" s="3"/>
      <c r="RBE232" s="3"/>
      <c r="RBF232" s="4"/>
      <c r="RBG232" s="4"/>
      <c r="RBH232" s="3"/>
      <c r="RBI232" s="6"/>
      <c r="RBJ232" s="14"/>
      <c r="RBK232" s="101"/>
      <c r="RBL232" s="14"/>
      <c r="RBM232" s="4"/>
      <c r="RBN232" s="4"/>
      <c r="RBO232" s="4"/>
      <c r="RBP232" s="4"/>
      <c r="RBQ232" s="4"/>
      <c r="RBR232" s="4"/>
      <c r="RBS232" s="3"/>
      <c r="RBT232" s="11"/>
      <c r="RBU232" s="4"/>
      <c r="RBV232" s="4"/>
      <c r="RBW232" s="15"/>
      <c r="RBX232" s="15"/>
      <c r="RBY232" s="3"/>
      <c r="RBZ232" s="3"/>
      <c r="RCA232" s="4"/>
      <c r="RCB232" s="4"/>
      <c r="RCC232" s="3"/>
      <c r="RCD232" s="6"/>
      <c r="RCE232" s="14"/>
      <c r="RCF232" s="101"/>
      <c r="RCG232" s="14"/>
      <c r="RCH232" s="4"/>
      <c r="RCI232" s="4"/>
      <c r="RCJ232" s="4"/>
      <c r="RCK232" s="4"/>
      <c r="RCL232" s="4"/>
      <c r="RCM232" s="4"/>
      <c r="RCN232" s="3"/>
      <c r="RCO232" s="11"/>
      <c r="RCP232" s="4"/>
      <c r="RCQ232" s="4"/>
      <c r="RCR232" s="15"/>
      <c r="RCS232" s="15"/>
      <c r="RCT232" s="3"/>
      <c r="RCU232" s="3"/>
      <c r="RCV232" s="4"/>
      <c r="RCW232" s="4"/>
      <c r="RCX232" s="3"/>
      <c r="RCY232" s="6"/>
      <c r="RCZ232" s="14"/>
      <c r="RDA232" s="101"/>
      <c r="RDB232" s="14"/>
      <c r="RDC232" s="4"/>
      <c r="RDD232" s="4"/>
      <c r="RDE232" s="4"/>
      <c r="RDF232" s="4"/>
      <c r="RDG232" s="4"/>
      <c r="RDH232" s="4"/>
      <c r="RDI232" s="3"/>
      <c r="RDJ232" s="11"/>
      <c r="RDK232" s="4"/>
      <c r="RDL232" s="4"/>
      <c r="RDM232" s="15"/>
      <c r="RDN232" s="15"/>
      <c r="RDO232" s="3"/>
      <c r="RDP232" s="3"/>
      <c r="RDQ232" s="4"/>
      <c r="RDR232" s="4"/>
      <c r="RDS232" s="3"/>
      <c r="RDT232" s="6"/>
      <c r="RDU232" s="14"/>
      <c r="RDV232" s="101"/>
      <c r="RDW232" s="14"/>
      <c r="RDX232" s="4"/>
      <c r="RDY232" s="4"/>
      <c r="RDZ232" s="4"/>
      <c r="REA232" s="4"/>
      <c r="REB232" s="4"/>
      <c r="REC232" s="4"/>
      <c r="RED232" s="3"/>
      <c r="REE232" s="11"/>
      <c r="REF232" s="4"/>
      <c r="REG232" s="4"/>
      <c r="REH232" s="15"/>
      <c r="REI232" s="15"/>
      <c r="REJ232" s="3"/>
      <c r="REK232" s="3"/>
      <c r="REL232" s="4"/>
      <c r="REM232" s="4"/>
      <c r="REN232" s="3"/>
      <c r="REO232" s="6"/>
      <c r="REP232" s="14"/>
      <c r="REQ232" s="101"/>
      <c r="RER232" s="14"/>
      <c r="RES232" s="4"/>
      <c r="RET232" s="4"/>
      <c r="REU232" s="4"/>
      <c r="REV232" s="4"/>
      <c r="REW232" s="4"/>
      <c r="REX232" s="4"/>
      <c r="REY232" s="3"/>
      <c r="REZ232" s="11"/>
      <c r="RFA232" s="4"/>
      <c r="RFB232" s="4"/>
      <c r="RFC232" s="15"/>
      <c r="RFD232" s="15"/>
      <c r="RFE232" s="3"/>
      <c r="RFF232" s="3"/>
      <c r="RFG232" s="4"/>
      <c r="RFH232" s="4"/>
      <c r="RFI232" s="3"/>
      <c r="RFJ232" s="6"/>
      <c r="RFK232" s="14"/>
      <c r="RFL232" s="101"/>
      <c r="RFM232" s="14"/>
      <c r="RFN232" s="4"/>
      <c r="RFO232" s="4"/>
      <c r="RFP232" s="4"/>
      <c r="RFQ232" s="4"/>
      <c r="RFR232" s="4"/>
      <c r="RFS232" s="4"/>
      <c r="RFT232" s="3"/>
      <c r="RFU232" s="11"/>
      <c r="RFV232" s="4"/>
      <c r="RFW232" s="4"/>
      <c r="RFX232" s="15"/>
      <c r="RFY232" s="15"/>
      <c r="RFZ232" s="3"/>
      <c r="RGA232" s="3"/>
      <c r="RGB232" s="4"/>
      <c r="RGC232" s="4"/>
      <c r="RGD232" s="3"/>
      <c r="RGE232" s="6"/>
      <c r="RGF232" s="14"/>
      <c r="RGG232" s="101"/>
      <c r="RGH232" s="14"/>
      <c r="RGI232" s="4"/>
      <c r="RGJ232" s="4"/>
      <c r="RGK232" s="4"/>
      <c r="RGL232" s="4"/>
      <c r="RGM232" s="4"/>
      <c r="RGN232" s="4"/>
      <c r="RGO232" s="3"/>
      <c r="RGP232" s="11"/>
      <c r="RGQ232" s="4"/>
      <c r="RGR232" s="4"/>
      <c r="RGS232" s="15"/>
      <c r="RGT232" s="15"/>
      <c r="RGU232" s="3"/>
      <c r="RGV232" s="3"/>
      <c r="RGW232" s="4"/>
      <c r="RGX232" s="4"/>
      <c r="RGY232" s="3"/>
      <c r="RGZ232" s="6"/>
      <c r="RHA232" s="14"/>
      <c r="RHB232" s="101"/>
      <c r="RHC232" s="14"/>
      <c r="RHD232" s="4"/>
      <c r="RHE232" s="4"/>
      <c r="RHF232" s="4"/>
      <c r="RHG232" s="4"/>
      <c r="RHH232" s="4"/>
      <c r="RHI232" s="4"/>
      <c r="RHJ232" s="3"/>
      <c r="RHK232" s="11"/>
      <c r="RHL232" s="4"/>
      <c r="RHM232" s="4"/>
      <c r="RHN232" s="15"/>
      <c r="RHO232" s="15"/>
      <c r="RHP232" s="3"/>
      <c r="RHQ232" s="3"/>
      <c r="RHR232" s="4"/>
      <c r="RHS232" s="4"/>
      <c r="RHT232" s="3"/>
      <c r="RHU232" s="6"/>
      <c r="RHV232" s="14"/>
      <c r="RHW232" s="101"/>
      <c r="RHX232" s="14"/>
      <c r="RHY232" s="4"/>
      <c r="RHZ232" s="4"/>
      <c r="RIA232" s="4"/>
      <c r="RIB232" s="4"/>
      <c r="RIC232" s="4"/>
      <c r="RID232" s="4"/>
      <c r="RIE232" s="3"/>
      <c r="RIF232" s="11"/>
      <c r="RIG232" s="4"/>
      <c r="RIH232" s="4"/>
      <c r="RII232" s="15"/>
      <c r="RIJ232" s="15"/>
      <c r="RIK232" s="3"/>
      <c r="RIL232" s="3"/>
      <c r="RIM232" s="4"/>
      <c r="RIN232" s="4"/>
      <c r="RIO232" s="3"/>
      <c r="RIP232" s="6"/>
      <c r="RIQ232" s="14"/>
      <c r="RIR232" s="101"/>
      <c r="RIS232" s="14"/>
      <c r="RIT232" s="4"/>
      <c r="RIU232" s="4"/>
      <c r="RIV232" s="4"/>
      <c r="RIW232" s="4"/>
      <c r="RIX232" s="4"/>
      <c r="RIY232" s="4"/>
      <c r="RIZ232" s="3"/>
      <c r="RJA232" s="11"/>
      <c r="RJB232" s="4"/>
      <c r="RJC232" s="4"/>
      <c r="RJD232" s="15"/>
      <c r="RJE232" s="15"/>
      <c r="RJF232" s="3"/>
      <c r="RJG232" s="3"/>
      <c r="RJH232" s="4"/>
      <c r="RJI232" s="4"/>
      <c r="RJJ232" s="3"/>
      <c r="RJK232" s="6"/>
      <c r="RJL232" s="14"/>
      <c r="RJM232" s="101"/>
      <c r="RJN232" s="14"/>
      <c r="RJO232" s="4"/>
      <c r="RJP232" s="4"/>
      <c r="RJQ232" s="4"/>
      <c r="RJR232" s="4"/>
      <c r="RJS232" s="4"/>
      <c r="RJT232" s="4"/>
      <c r="RJU232" s="3"/>
      <c r="RJV232" s="11"/>
      <c r="RJW232" s="4"/>
      <c r="RJX232" s="4"/>
      <c r="RJY232" s="15"/>
      <c r="RJZ232" s="15"/>
      <c r="RKA232" s="3"/>
      <c r="RKB232" s="3"/>
      <c r="RKC232" s="4"/>
      <c r="RKD232" s="4"/>
      <c r="RKE232" s="3"/>
      <c r="RKF232" s="6"/>
      <c r="RKG232" s="14"/>
      <c r="RKH232" s="101"/>
      <c r="RKI232" s="14"/>
      <c r="RKJ232" s="4"/>
      <c r="RKK232" s="4"/>
      <c r="RKL232" s="4"/>
      <c r="RKM232" s="4"/>
      <c r="RKN232" s="4"/>
      <c r="RKO232" s="4"/>
      <c r="RKP232" s="3"/>
      <c r="RKQ232" s="11"/>
      <c r="RKR232" s="4"/>
      <c r="RKS232" s="4"/>
      <c r="RKT232" s="15"/>
      <c r="RKU232" s="15"/>
      <c r="RKV232" s="3"/>
      <c r="RKW232" s="3"/>
      <c r="RKX232" s="4"/>
      <c r="RKY232" s="4"/>
      <c r="RKZ232" s="3"/>
      <c r="RLA232" s="6"/>
      <c r="RLB232" s="14"/>
      <c r="RLC232" s="101"/>
      <c r="RLD232" s="14"/>
      <c r="RLE232" s="4"/>
      <c r="RLF232" s="4"/>
      <c r="RLG232" s="4"/>
      <c r="RLH232" s="4"/>
      <c r="RLI232" s="4"/>
      <c r="RLJ232" s="4"/>
      <c r="RLK232" s="3"/>
      <c r="RLL232" s="11"/>
      <c r="RLM232" s="4"/>
      <c r="RLN232" s="4"/>
      <c r="RLO232" s="15"/>
      <c r="RLP232" s="15"/>
      <c r="RLQ232" s="3"/>
      <c r="RLR232" s="3"/>
      <c r="RLS232" s="4"/>
      <c r="RLT232" s="4"/>
      <c r="RLU232" s="3"/>
      <c r="RLV232" s="6"/>
      <c r="RLW232" s="14"/>
      <c r="RLX232" s="101"/>
      <c r="RLY232" s="14"/>
      <c r="RLZ232" s="4"/>
      <c r="RMA232" s="4"/>
      <c r="RMB232" s="4"/>
      <c r="RMC232" s="4"/>
      <c r="RMD232" s="4"/>
      <c r="RME232" s="4"/>
      <c r="RMF232" s="3"/>
      <c r="RMG232" s="11"/>
      <c r="RMH232" s="4"/>
      <c r="RMI232" s="4"/>
      <c r="RMJ232" s="15"/>
      <c r="RMK232" s="15"/>
      <c r="RML232" s="3"/>
      <c r="RMM232" s="3"/>
      <c r="RMN232" s="4"/>
      <c r="RMO232" s="4"/>
      <c r="RMP232" s="3"/>
      <c r="RMQ232" s="6"/>
      <c r="RMR232" s="14"/>
      <c r="RMS232" s="101"/>
      <c r="RMT232" s="14"/>
      <c r="RMU232" s="4"/>
      <c r="RMV232" s="4"/>
      <c r="RMW232" s="4"/>
      <c r="RMX232" s="4"/>
      <c r="RMY232" s="4"/>
      <c r="RMZ232" s="4"/>
      <c r="RNA232" s="3"/>
      <c r="RNB232" s="11"/>
      <c r="RNC232" s="4"/>
      <c r="RND232" s="4"/>
      <c r="RNE232" s="15"/>
      <c r="RNF232" s="15"/>
      <c r="RNG232" s="3"/>
      <c r="RNH232" s="3"/>
      <c r="RNI232" s="4"/>
      <c r="RNJ232" s="4"/>
      <c r="RNK232" s="3"/>
      <c r="RNL232" s="6"/>
      <c r="RNM232" s="14"/>
      <c r="RNN232" s="101"/>
      <c r="RNO232" s="14"/>
      <c r="RNP232" s="4"/>
      <c r="RNQ232" s="4"/>
      <c r="RNR232" s="4"/>
      <c r="RNS232" s="4"/>
      <c r="RNT232" s="4"/>
      <c r="RNU232" s="4"/>
      <c r="RNV232" s="3"/>
      <c r="RNW232" s="11"/>
      <c r="RNX232" s="4"/>
      <c r="RNY232" s="4"/>
      <c r="RNZ232" s="15"/>
      <c r="ROA232" s="15"/>
      <c r="ROB232" s="3"/>
      <c r="ROC232" s="3"/>
      <c r="ROD232" s="4"/>
      <c r="ROE232" s="4"/>
      <c r="ROF232" s="3"/>
      <c r="ROG232" s="6"/>
      <c r="ROH232" s="14"/>
      <c r="ROI232" s="101"/>
      <c r="ROJ232" s="14"/>
      <c r="ROK232" s="4"/>
      <c r="ROL232" s="4"/>
      <c r="ROM232" s="4"/>
      <c r="RON232" s="4"/>
      <c r="ROO232" s="4"/>
      <c r="ROP232" s="4"/>
      <c r="ROQ232" s="3"/>
      <c r="ROR232" s="11"/>
      <c r="ROS232" s="4"/>
      <c r="ROT232" s="4"/>
      <c r="ROU232" s="15"/>
      <c r="ROV232" s="15"/>
      <c r="ROW232" s="3"/>
      <c r="ROX232" s="3"/>
      <c r="ROY232" s="4"/>
      <c r="ROZ232" s="4"/>
      <c r="RPA232" s="3"/>
      <c r="RPB232" s="6"/>
      <c r="RPC232" s="14"/>
      <c r="RPD232" s="101"/>
      <c r="RPE232" s="14"/>
      <c r="RPF232" s="4"/>
      <c r="RPG232" s="4"/>
      <c r="RPH232" s="4"/>
      <c r="RPI232" s="4"/>
      <c r="RPJ232" s="4"/>
      <c r="RPK232" s="4"/>
      <c r="RPL232" s="3"/>
      <c r="RPM232" s="11"/>
      <c r="RPN232" s="4"/>
      <c r="RPO232" s="4"/>
      <c r="RPP232" s="15"/>
      <c r="RPQ232" s="15"/>
      <c r="RPR232" s="3"/>
      <c r="RPS232" s="3"/>
      <c r="RPT232" s="4"/>
      <c r="RPU232" s="4"/>
      <c r="RPV232" s="3"/>
      <c r="RPW232" s="6"/>
      <c r="RPX232" s="14"/>
      <c r="RPY232" s="101"/>
      <c r="RPZ232" s="14"/>
      <c r="RQA232" s="4"/>
      <c r="RQB232" s="4"/>
      <c r="RQC232" s="4"/>
      <c r="RQD232" s="4"/>
      <c r="RQE232" s="4"/>
      <c r="RQF232" s="4"/>
      <c r="RQG232" s="3"/>
      <c r="RQH232" s="11"/>
      <c r="RQI232" s="4"/>
      <c r="RQJ232" s="4"/>
      <c r="RQK232" s="15"/>
      <c r="RQL232" s="15"/>
      <c r="RQM232" s="3"/>
      <c r="RQN232" s="3"/>
      <c r="RQO232" s="4"/>
      <c r="RQP232" s="4"/>
      <c r="RQQ232" s="3"/>
      <c r="RQR232" s="6"/>
      <c r="RQS232" s="14"/>
      <c r="RQT232" s="101"/>
      <c r="RQU232" s="14"/>
      <c r="RQV232" s="4"/>
      <c r="RQW232" s="4"/>
      <c r="RQX232" s="4"/>
      <c r="RQY232" s="4"/>
      <c r="RQZ232" s="4"/>
      <c r="RRA232" s="4"/>
      <c r="RRB232" s="3"/>
      <c r="RRC232" s="11"/>
      <c r="RRD232" s="4"/>
      <c r="RRE232" s="4"/>
      <c r="RRF232" s="15"/>
      <c r="RRG232" s="15"/>
      <c r="RRH232" s="3"/>
      <c r="RRI232" s="3"/>
      <c r="RRJ232" s="4"/>
      <c r="RRK232" s="4"/>
      <c r="RRL232" s="3"/>
      <c r="RRM232" s="6"/>
      <c r="RRN232" s="14"/>
      <c r="RRO232" s="101"/>
      <c r="RRP232" s="14"/>
      <c r="RRQ232" s="4"/>
      <c r="RRR232" s="4"/>
      <c r="RRS232" s="4"/>
      <c r="RRT232" s="4"/>
      <c r="RRU232" s="4"/>
      <c r="RRV232" s="4"/>
      <c r="RRW232" s="3"/>
      <c r="RRX232" s="11"/>
      <c r="RRY232" s="4"/>
      <c r="RRZ232" s="4"/>
      <c r="RSA232" s="15"/>
      <c r="RSB232" s="15"/>
      <c r="RSC232" s="3"/>
      <c r="RSD232" s="3"/>
      <c r="RSE232" s="4"/>
      <c r="RSF232" s="4"/>
      <c r="RSG232" s="3"/>
      <c r="RSH232" s="6"/>
      <c r="RSI232" s="14"/>
      <c r="RSJ232" s="101"/>
      <c r="RSK232" s="14"/>
      <c r="RSL232" s="4"/>
      <c r="RSM232" s="4"/>
      <c r="RSN232" s="4"/>
      <c r="RSO232" s="4"/>
      <c r="RSP232" s="4"/>
      <c r="RSQ232" s="4"/>
      <c r="RSR232" s="3"/>
      <c r="RSS232" s="11"/>
      <c r="RST232" s="4"/>
      <c r="RSU232" s="4"/>
      <c r="RSV232" s="15"/>
      <c r="RSW232" s="15"/>
      <c r="RSX232" s="3"/>
      <c r="RSY232" s="3"/>
      <c r="RSZ232" s="4"/>
      <c r="RTA232" s="4"/>
      <c r="RTB232" s="3"/>
      <c r="RTC232" s="6"/>
      <c r="RTD232" s="14"/>
      <c r="RTE232" s="101"/>
      <c r="RTF232" s="14"/>
      <c r="RTG232" s="4"/>
      <c r="RTH232" s="4"/>
      <c r="RTI232" s="4"/>
      <c r="RTJ232" s="4"/>
      <c r="RTK232" s="4"/>
      <c r="RTL232" s="4"/>
      <c r="RTM232" s="3"/>
      <c r="RTN232" s="11"/>
      <c r="RTO232" s="4"/>
      <c r="RTP232" s="4"/>
      <c r="RTQ232" s="15"/>
      <c r="RTR232" s="15"/>
      <c r="RTS232" s="3"/>
      <c r="RTT232" s="3"/>
      <c r="RTU232" s="4"/>
      <c r="RTV232" s="4"/>
      <c r="RTW232" s="3"/>
      <c r="RTX232" s="6"/>
      <c r="RTY232" s="14"/>
      <c r="RTZ232" s="101"/>
      <c r="RUA232" s="14"/>
      <c r="RUB232" s="4"/>
      <c r="RUC232" s="4"/>
      <c r="RUD232" s="4"/>
      <c r="RUE232" s="4"/>
      <c r="RUF232" s="4"/>
      <c r="RUG232" s="4"/>
      <c r="RUH232" s="3"/>
      <c r="RUI232" s="11"/>
      <c r="RUJ232" s="4"/>
      <c r="RUK232" s="4"/>
      <c r="RUL232" s="15"/>
      <c r="RUM232" s="15"/>
      <c r="RUN232" s="3"/>
      <c r="RUO232" s="3"/>
      <c r="RUP232" s="4"/>
      <c r="RUQ232" s="4"/>
      <c r="RUR232" s="3"/>
      <c r="RUS232" s="6"/>
      <c r="RUT232" s="14"/>
      <c r="RUU232" s="101"/>
      <c r="RUV232" s="14"/>
      <c r="RUW232" s="4"/>
      <c r="RUX232" s="4"/>
      <c r="RUY232" s="4"/>
      <c r="RUZ232" s="4"/>
      <c r="RVA232" s="4"/>
      <c r="RVB232" s="4"/>
      <c r="RVC232" s="3"/>
      <c r="RVD232" s="11"/>
      <c r="RVE232" s="4"/>
      <c r="RVF232" s="4"/>
      <c r="RVG232" s="15"/>
      <c r="RVH232" s="15"/>
      <c r="RVI232" s="3"/>
      <c r="RVJ232" s="3"/>
      <c r="RVK232" s="4"/>
      <c r="RVL232" s="4"/>
      <c r="RVM232" s="3"/>
      <c r="RVN232" s="6"/>
      <c r="RVO232" s="14"/>
      <c r="RVP232" s="101"/>
      <c r="RVQ232" s="14"/>
      <c r="RVR232" s="4"/>
      <c r="RVS232" s="4"/>
      <c r="RVT232" s="4"/>
      <c r="RVU232" s="4"/>
      <c r="RVV232" s="4"/>
      <c r="RVW232" s="4"/>
      <c r="RVX232" s="3"/>
      <c r="RVY232" s="11"/>
      <c r="RVZ232" s="4"/>
      <c r="RWA232" s="4"/>
      <c r="RWB232" s="15"/>
      <c r="RWC232" s="15"/>
      <c r="RWD232" s="3"/>
      <c r="RWE232" s="3"/>
      <c r="RWF232" s="4"/>
      <c r="RWG232" s="4"/>
      <c r="RWH232" s="3"/>
      <c r="RWI232" s="6"/>
      <c r="RWJ232" s="14"/>
      <c r="RWK232" s="101"/>
      <c r="RWL232" s="14"/>
      <c r="RWM232" s="4"/>
      <c r="RWN232" s="4"/>
      <c r="RWO232" s="4"/>
      <c r="RWP232" s="4"/>
      <c r="RWQ232" s="4"/>
      <c r="RWR232" s="4"/>
      <c r="RWS232" s="3"/>
      <c r="RWT232" s="11"/>
      <c r="RWU232" s="4"/>
      <c r="RWV232" s="4"/>
      <c r="RWW232" s="15"/>
      <c r="RWX232" s="15"/>
      <c r="RWY232" s="3"/>
      <c r="RWZ232" s="3"/>
      <c r="RXA232" s="4"/>
      <c r="RXB232" s="4"/>
      <c r="RXC232" s="3"/>
      <c r="RXD232" s="6"/>
      <c r="RXE232" s="14"/>
      <c r="RXF232" s="101"/>
      <c r="RXG232" s="14"/>
      <c r="RXH232" s="4"/>
      <c r="RXI232" s="4"/>
      <c r="RXJ232" s="4"/>
      <c r="RXK232" s="4"/>
      <c r="RXL232" s="4"/>
      <c r="RXM232" s="4"/>
      <c r="RXN232" s="3"/>
      <c r="RXO232" s="11"/>
      <c r="RXP232" s="4"/>
      <c r="RXQ232" s="4"/>
      <c r="RXR232" s="15"/>
      <c r="RXS232" s="15"/>
      <c r="RXT232" s="3"/>
      <c r="RXU232" s="3"/>
      <c r="RXV232" s="4"/>
      <c r="RXW232" s="4"/>
      <c r="RXX232" s="3"/>
      <c r="RXY232" s="6"/>
      <c r="RXZ232" s="14"/>
      <c r="RYA232" s="101"/>
      <c r="RYB232" s="14"/>
      <c r="RYC232" s="4"/>
      <c r="RYD232" s="4"/>
      <c r="RYE232" s="4"/>
      <c r="RYF232" s="4"/>
      <c r="RYG232" s="4"/>
      <c r="RYH232" s="4"/>
      <c r="RYI232" s="3"/>
      <c r="RYJ232" s="11"/>
      <c r="RYK232" s="4"/>
      <c r="RYL232" s="4"/>
      <c r="RYM232" s="15"/>
      <c r="RYN232" s="15"/>
      <c r="RYO232" s="3"/>
      <c r="RYP232" s="3"/>
      <c r="RYQ232" s="4"/>
      <c r="RYR232" s="4"/>
      <c r="RYS232" s="3"/>
      <c r="RYT232" s="6"/>
      <c r="RYU232" s="14"/>
      <c r="RYV232" s="101"/>
      <c r="RYW232" s="14"/>
      <c r="RYX232" s="4"/>
      <c r="RYY232" s="4"/>
      <c r="RYZ232" s="4"/>
      <c r="RZA232" s="4"/>
      <c r="RZB232" s="4"/>
      <c r="RZC232" s="4"/>
      <c r="RZD232" s="3"/>
      <c r="RZE232" s="11"/>
      <c r="RZF232" s="4"/>
      <c r="RZG232" s="4"/>
      <c r="RZH232" s="15"/>
      <c r="RZI232" s="15"/>
      <c r="RZJ232" s="3"/>
      <c r="RZK232" s="3"/>
      <c r="RZL232" s="4"/>
      <c r="RZM232" s="4"/>
      <c r="RZN232" s="3"/>
      <c r="RZO232" s="6"/>
      <c r="RZP232" s="14"/>
      <c r="RZQ232" s="101"/>
      <c r="RZR232" s="14"/>
      <c r="RZS232" s="4"/>
      <c r="RZT232" s="4"/>
      <c r="RZU232" s="4"/>
      <c r="RZV232" s="4"/>
      <c r="RZW232" s="4"/>
      <c r="RZX232" s="4"/>
      <c r="RZY232" s="3"/>
      <c r="RZZ232" s="11"/>
      <c r="SAA232" s="4"/>
      <c r="SAB232" s="4"/>
      <c r="SAC232" s="15"/>
      <c r="SAD232" s="15"/>
      <c r="SAE232" s="3"/>
      <c r="SAF232" s="3"/>
      <c r="SAG232" s="4"/>
      <c r="SAH232" s="4"/>
      <c r="SAI232" s="3"/>
      <c r="SAJ232" s="6"/>
      <c r="SAK232" s="14"/>
      <c r="SAL232" s="101"/>
      <c r="SAM232" s="14"/>
      <c r="SAN232" s="4"/>
      <c r="SAO232" s="4"/>
      <c r="SAP232" s="4"/>
      <c r="SAQ232" s="4"/>
      <c r="SAR232" s="4"/>
      <c r="SAS232" s="4"/>
      <c r="SAT232" s="3"/>
      <c r="SAU232" s="11"/>
      <c r="SAV232" s="4"/>
      <c r="SAW232" s="4"/>
      <c r="SAX232" s="15"/>
      <c r="SAY232" s="15"/>
      <c r="SAZ232" s="3"/>
      <c r="SBA232" s="3"/>
      <c r="SBB232" s="4"/>
      <c r="SBC232" s="4"/>
      <c r="SBD232" s="3"/>
      <c r="SBE232" s="6"/>
      <c r="SBF232" s="14"/>
      <c r="SBG232" s="101"/>
      <c r="SBH232" s="14"/>
      <c r="SBI232" s="4"/>
      <c r="SBJ232" s="4"/>
      <c r="SBK232" s="4"/>
      <c r="SBL232" s="4"/>
      <c r="SBM232" s="4"/>
      <c r="SBN232" s="4"/>
      <c r="SBO232" s="3"/>
      <c r="SBP232" s="11"/>
      <c r="SBQ232" s="4"/>
      <c r="SBR232" s="4"/>
      <c r="SBS232" s="15"/>
      <c r="SBT232" s="15"/>
      <c r="SBU232" s="3"/>
      <c r="SBV232" s="3"/>
      <c r="SBW232" s="4"/>
      <c r="SBX232" s="4"/>
      <c r="SBY232" s="3"/>
      <c r="SBZ232" s="6"/>
      <c r="SCA232" s="14"/>
      <c r="SCB232" s="101"/>
      <c r="SCC232" s="14"/>
      <c r="SCD232" s="4"/>
      <c r="SCE232" s="4"/>
      <c r="SCF232" s="4"/>
      <c r="SCG232" s="4"/>
      <c r="SCH232" s="4"/>
      <c r="SCI232" s="4"/>
      <c r="SCJ232" s="3"/>
      <c r="SCK232" s="11"/>
      <c r="SCL232" s="4"/>
      <c r="SCM232" s="4"/>
      <c r="SCN232" s="15"/>
      <c r="SCO232" s="15"/>
      <c r="SCP232" s="3"/>
      <c r="SCQ232" s="3"/>
      <c r="SCR232" s="4"/>
      <c r="SCS232" s="4"/>
      <c r="SCT232" s="3"/>
      <c r="SCU232" s="6"/>
      <c r="SCV232" s="14"/>
      <c r="SCW232" s="101"/>
      <c r="SCX232" s="14"/>
      <c r="SCY232" s="4"/>
      <c r="SCZ232" s="4"/>
      <c r="SDA232" s="4"/>
      <c r="SDB232" s="4"/>
      <c r="SDC232" s="4"/>
      <c r="SDD232" s="4"/>
      <c r="SDE232" s="3"/>
      <c r="SDF232" s="11"/>
      <c r="SDG232" s="4"/>
      <c r="SDH232" s="4"/>
      <c r="SDI232" s="15"/>
      <c r="SDJ232" s="15"/>
      <c r="SDK232" s="3"/>
      <c r="SDL232" s="3"/>
      <c r="SDM232" s="4"/>
      <c r="SDN232" s="4"/>
      <c r="SDO232" s="3"/>
      <c r="SDP232" s="6"/>
      <c r="SDQ232" s="14"/>
      <c r="SDR232" s="101"/>
      <c r="SDS232" s="14"/>
      <c r="SDT232" s="4"/>
      <c r="SDU232" s="4"/>
      <c r="SDV232" s="4"/>
      <c r="SDW232" s="4"/>
      <c r="SDX232" s="4"/>
      <c r="SDY232" s="4"/>
      <c r="SDZ232" s="3"/>
      <c r="SEA232" s="11"/>
      <c r="SEB232" s="4"/>
      <c r="SEC232" s="4"/>
      <c r="SED232" s="15"/>
      <c r="SEE232" s="15"/>
      <c r="SEF232" s="3"/>
      <c r="SEG232" s="3"/>
      <c r="SEH232" s="4"/>
      <c r="SEI232" s="4"/>
      <c r="SEJ232" s="3"/>
      <c r="SEK232" s="6"/>
      <c r="SEL232" s="14"/>
      <c r="SEM232" s="101"/>
      <c r="SEN232" s="14"/>
      <c r="SEO232" s="4"/>
      <c r="SEP232" s="4"/>
      <c r="SEQ232" s="4"/>
      <c r="SER232" s="4"/>
      <c r="SES232" s="4"/>
      <c r="SET232" s="4"/>
      <c r="SEU232" s="3"/>
      <c r="SEV232" s="11"/>
      <c r="SEW232" s="4"/>
      <c r="SEX232" s="4"/>
      <c r="SEY232" s="15"/>
      <c r="SEZ232" s="15"/>
      <c r="SFA232" s="3"/>
      <c r="SFB232" s="3"/>
      <c r="SFC232" s="4"/>
      <c r="SFD232" s="4"/>
      <c r="SFE232" s="3"/>
      <c r="SFF232" s="6"/>
      <c r="SFG232" s="14"/>
      <c r="SFH232" s="101"/>
      <c r="SFI232" s="14"/>
      <c r="SFJ232" s="4"/>
      <c r="SFK232" s="4"/>
      <c r="SFL232" s="4"/>
      <c r="SFM232" s="4"/>
      <c r="SFN232" s="4"/>
      <c r="SFO232" s="4"/>
      <c r="SFP232" s="3"/>
      <c r="SFQ232" s="11"/>
      <c r="SFR232" s="4"/>
      <c r="SFS232" s="4"/>
      <c r="SFT232" s="15"/>
      <c r="SFU232" s="15"/>
      <c r="SFV232" s="3"/>
      <c r="SFW232" s="3"/>
      <c r="SFX232" s="4"/>
      <c r="SFY232" s="4"/>
      <c r="SFZ232" s="3"/>
      <c r="SGA232" s="6"/>
      <c r="SGB232" s="14"/>
      <c r="SGC232" s="101"/>
      <c r="SGD232" s="14"/>
      <c r="SGE232" s="4"/>
      <c r="SGF232" s="4"/>
      <c r="SGG232" s="4"/>
      <c r="SGH232" s="4"/>
      <c r="SGI232" s="4"/>
      <c r="SGJ232" s="4"/>
      <c r="SGK232" s="3"/>
      <c r="SGL232" s="11"/>
      <c r="SGM232" s="4"/>
      <c r="SGN232" s="4"/>
      <c r="SGO232" s="15"/>
      <c r="SGP232" s="15"/>
      <c r="SGQ232" s="3"/>
      <c r="SGR232" s="3"/>
      <c r="SGS232" s="4"/>
      <c r="SGT232" s="4"/>
      <c r="SGU232" s="3"/>
      <c r="SGV232" s="6"/>
      <c r="SGW232" s="14"/>
      <c r="SGX232" s="101"/>
      <c r="SGY232" s="14"/>
      <c r="SGZ232" s="4"/>
      <c r="SHA232" s="4"/>
      <c r="SHB232" s="4"/>
      <c r="SHC232" s="4"/>
      <c r="SHD232" s="4"/>
      <c r="SHE232" s="4"/>
      <c r="SHF232" s="3"/>
      <c r="SHG232" s="11"/>
      <c r="SHH232" s="4"/>
      <c r="SHI232" s="4"/>
      <c r="SHJ232" s="15"/>
      <c r="SHK232" s="15"/>
      <c r="SHL232" s="3"/>
      <c r="SHM232" s="3"/>
      <c r="SHN232" s="4"/>
      <c r="SHO232" s="4"/>
      <c r="SHP232" s="3"/>
      <c r="SHQ232" s="6"/>
      <c r="SHR232" s="14"/>
      <c r="SHS232" s="101"/>
      <c r="SHT232" s="14"/>
      <c r="SHU232" s="4"/>
      <c r="SHV232" s="4"/>
      <c r="SHW232" s="4"/>
      <c r="SHX232" s="4"/>
      <c r="SHY232" s="4"/>
      <c r="SHZ232" s="4"/>
      <c r="SIA232" s="3"/>
      <c r="SIB232" s="11"/>
      <c r="SIC232" s="4"/>
      <c r="SID232" s="4"/>
      <c r="SIE232" s="15"/>
      <c r="SIF232" s="15"/>
      <c r="SIG232" s="3"/>
      <c r="SIH232" s="3"/>
      <c r="SII232" s="4"/>
      <c r="SIJ232" s="4"/>
      <c r="SIK232" s="3"/>
      <c r="SIL232" s="6"/>
      <c r="SIM232" s="14"/>
      <c r="SIN232" s="101"/>
      <c r="SIO232" s="14"/>
      <c r="SIP232" s="4"/>
      <c r="SIQ232" s="4"/>
      <c r="SIR232" s="4"/>
      <c r="SIS232" s="4"/>
      <c r="SIT232" s="4"/>
      <c r="SIU232" s="4"/>
      <c r="SIV232" s="3"/>
      <c r="SIW232" s="11"/>
      <c r="SIX232" s="4"/>
      <c r="SIY232" s="4"/>
      <c r="SIZ232" s="15"/>
      <c r="SJA232" s="15"/>
      <c r="SJB232" s="3"/>
      <c r="SJC232" s="3"/>
      <c r="SJD232" s="4"/>
      <c r="SJE232" s="4"/>
      <c r="SJF232" s="3"/>
      <c r="SJG232" s="6"/>
      <c r="SJH232" s="14"/>
      <c r="SJI232" s="101"/>
      <c r="SJJ232" s="14"/>
      <c r="SJK232" s="4"/>
      <c r="SJL232" s="4"/>
      <c r="SJM232" s="4"/>
      <c r="SJN232" s="4"/>
      <c r="SJO232" s="4"/>
      <c r="SJP232" s="4"/>
      <c r="SJQ232" s="3"/>
      <c r="SJR232" s="11"/>
      <c r="SJS232" s="4"/>
      <c r="SJT232" s="4"/>
      <c r="SJU232" s="15"/>
      <c r="SJV232" s="15"/>
      <c r="SJW232" s="3"/>
      <c r="SJX232" s="3"/>
      <c r="SJY232" s="4"/>
      <c r="SJZ232" s="4"/>
      <c r="SKA232" s="3"/>
      <c r="SKB232" s="6"/>
      <c r="SKC232" s="14"/>
      <c r="SKD232" s="101"/>
      <c r="SKE232" s="14"/>
      <c r="SKF232" s="4"/>
      <c r="SKG232" s="4"/>
      <c r="SKH232" s="4"/>
      <c r="SKI232" s="4"/>
      <c r="SKJ232" s="4"/>
      <c r="SKK232" s="4"/>
      <c r="SKL232" s="3"/>
      <c r="SKM232" s="11"/>
      <c r="SKN232" s="4"/>
      <c r="SKO232" s="4"/>
      <c r="SKP232" s="15"/>
      <c r="SKQ232" s="15"/>
      <c r="SKR232" s="3"/>
      <c r="SKS232" s="3"/>
      <c r="SKT232" s="4"/>
      <c r="SKU232" s="4"/>
      <c r="SKV232" s="3"/>
      <c r="SKW232" s="6"/>
      <c r="SKX232" s="14"/>
      <c r="SKY232" s="101"/>
      <c r="SKZ232" s="14"/>
      <c r="SLA232" s="4"/>
      <c r="SLB232" s="4"/>
      <c r="SLC232" s="4"/>
      <c r="SLD232" s="4"/>
      <c r="SLE232" s="4"/>
      <c r="SLF232" s="4"/>
      <c r="SLG232" s="3"/>
      <c r="SLH232" s="11"/>
      <c r="SLI232" s="4"/>
      <c r="SLJ232" s="4"/>
      <c r="SLK232" s="15"/>
      <c r="SLL232" s="15"/>
      <c r="SLM232" s="3"/>
      <c r="SLN232" s="3"/>
      <c r="SLO232" s="4"/>
      <c r="SLP232" s="4"/>
      <c r="SLQ232" s="3"/>
      <c r="SLR232" s="6"/>
      <c r="SLS232" s="14"/>
      <c r="SLT232" s="101"/>
      <c r="SLU232" s="14"/>
      <c r="SLV232" s="4"/>
      <c r="SLW232" s="4"/>
      <c r="SLX232" s="4"/>
      <c r="SLY232" s="4"/>
      <c r="SLZ232" s="4"/>
      <c r="SMA232" s="4"/>
      <c r="SMB232" s="3"/>
      <c r="SMC232" s="11"/>
      <c r="SMD232" s="4"/>
      <c r="SME232" s="4"/>
      <c r="SMF232" s="15"/>
      <c r="SMG232" s="15"/>
      <c r="SMH232" s="3"/>
      <c r="SMI232" s="3"/>
      <c r="SMJ232" s="4"/>
      <c r="SMK232" s="4"/>
      <c r="SML232" s="3"/>
      <c r="SMM232" s="6"/>
      <c r="SMN232" s="14"/>
      <c r="SMO232" s="101"/>
      <c r="SMP232" s="14"/>
      <c r="SMQ232" s="4"/>
      <c r="SMR232" s="4"/>
      <c r="SMS232" s="4"/>
      <c r="SMT232" s="4"/>
      <c r="SMU232" s="4"/>
      <c r="SMV232" s="4"/>
      <c r="SMW232" s="3"/>
      <c r="SMX232" s="11"/>
      <c r="SMY232" s="4"/>
      <c r="SMZ232" s="4"/>
      <c r="SNA232" s="15"/>
      <c r="SNB232" s="15"/>
      <c r="SNC232" s="3"/>
      <c r="SND232" s="3"/>
      <c r="SNE232" s="4"/>
      <c r="SNF232" s="4"/>
      <c r="SNG232" s="3"/>
      <c r="SNH232" s="6"/>
      <c r="SNI232" s="14"/>
      <c r="SNJ232" s="101"/>
      <c r="SNK232" s="14"/>
      <c r="SNL232" s="4"/>
      <c r="SNM232" s="4"/>
      <c r="SNN232" s="4"/>
      <c r="SNO232" s="4"/>
      <c r="SNP232" s="4"/>
      <c r="SNQ232" s="4"/>
      <c r="SNR232" s="3"/>
      <c r="SNS232" s="11"/>
      <c r="SNT232" s="4"/>
      <c r="SNU232" s="4"/>
      <c r="SNV232" s="15"/>
      <c r="SNW232" s="15"/>
      <c r="SNX232" s="3"/>
      <c r="SNY232" s="3"/>
      <c r="SNZ232" s="4"/>
      <c r="SOA232" s="4"/>
      <c r="SOB232" s="3"/>
      <c r="SOC232" s="6"/>
      <c r="SOD232" s="14"/>
      <c r="SOE232" s="101"/>
      <c r="SOF232" s="14"/>
      <c r="SOG232" s="4"/>
      <c r="SOH232" s="4"/>
      <c r="SOI232" s="4"/>
      <c r="SOJ232" s="4"/>
      <c r="SOK232" s="4"/>
      <c r="SOL232" s="4"/>
      <c r="SOM232" s="3"/>
      <c r="SON232" s="11"/>
      <c r="SOO232" s="4"/>
      <c r="SOP232" s="4"/>
      <c r="SOQ232" s="15"/>
      <c r="SOR232" s="15"/>
      <c r="SOS232" s="3"/>
      <c r="SOT232" s="3"/>
      <c r="SOU232" s="4"/>
      <c r="SOV232" s="4"/>
      <c r="SOW232" s="3"/>
      <c r="SOX232" s="6"/>
      <c r="SOY232" s="14"/>
      <c r="SOZ232" s="101"/>
      <c r="SPA232" s="14"/>
      <c r="SPB232" s="4"/>
      <c r="SPC232" s="4"/>
      <c r="SPD232" s="4"/>
      <c r="SPE232" s="4"/>
      <c r="SPF232" s="4"/>
      <c r="SPG232" s="4"/>
      <c r="SPH232" s="3"/>
      <c r="SPI232" s="11"/>
      <c r="SPJ232" s="4"/>
      <c r="SPK232" s="4"/>
      <c r="SPL232" s="15"/>
      <c r="SPM232" s="15"/>
      <c r="SPN232" s="3"/>
      <c r="SPO232" s="3"/>
      <c r="SPP232" s="4"/>
      <c r="SPQ232" s="4"/>
      <c r="SPR232" s="3"/>
      <c r="SPS232" s="6"/>
      <c r="SPT232" s="14"/>
      <c r="SPU232" s="101"/>
      <c r="SPV232" s="14"/>
      <c r="SPW232" s="4"/>
      <c r="SPX232" s="4"/>
      <c r="SPY232" s="4"/>
      <c r="SPZ232" s="4"/>
      <c r="SQA232" s="4"/>
      <c r="SQB232" s="4"/>
      <c r="SQC232" s="3"/>
      <c r="SQD232" s="11"/>
      <c r="SQE232" s="4"/>
      <c r="SQF232" s="4"/>
      <c r="SQG232" s="15"/>
      <c r="SQH232" s="15"/>
      <c r="SQI232" s="3"/>
      <c r="SQJ232" s="3"/>
      <c r="SQK232" s="4"/>
      <c r="SQL232" s="4"/>
      <c r="SQM232" s="3"/>
      <c r="SQN232" s="6"/>
      <c r="SQO232" s="14"/>
      <c r="SQP232" s="101"/>
      <c r="SQQ232" s="14"/>
      <c r="SQR232" s="4"/>
      <c r="SQS232" s="4"/>
      <c r="SQT232" s="4"/>
      <c r="SQU232" s="4"/>
      <c r="SQV232" s="4"/>
      <c r="SQW232" s="4"/>
      <c r="SQX232" s="3"/>
      <c r="SQY232" s="11"/>
      <c r="SQZ232" s="4"/>
      <c r="SRA232" s="4"/>
      <c r="SRB232" s="15"/>
      <c r="SRC232" s="15"/>
      <c r="SRD232" s="3"/>
      <c r="SRE232" s="3"/>
      <c r="SRF232" s="4"/>
      <c r="SRG232" s="4"/>
      <c r="SRH232" s="3"/>
      <c r="SRI232" s="6"/>
      <c r="SRJ232" s="14"/>
      <c r="SRK232" s="101"/>
      <c r="SRL232" s="14"/>
      <c r="SRM232" s="4"/>
      <c r="SRN232" s="4"/>
      <c r="SRO232" s="4"/>
      <c r="SRP232" s="4"/>
      <c r="SRQ232" s="4"/>
      <c r="SRR232" s="4"/>
      <c r="SRS232" s="3"/>
      <c r="SRT232" s="11"/>
      <c r="SRU232" s="4"/>
      <c r="SRV232" s="4"/>
      <c r="SRW232" s="15"/>
      <c r="SRX232" s="15"/>
      <c r="SRY232" s="3"/>
      <c r="SRZ232" s="3"/>
      <c r="SSA232" s="4"/>
      <c r="SSB232" s="4"/>
      <c r="SSC232" s="3"/>
      <c r="SSD232" s="6"/>
      <c r="SSE232" s="14"/>
      <c r="SSF232" s="101"/>
      <c r="SSG232" s="14"/>
      <c r="SSH232" s="4"/>
      <c r="SSI232" s="4"/>
      <c r="SSJ232" s="4"/>
      <c r="SSK232" s="4"/>
      <c r="SSL232" s="4"/>
      <c r="SSM232" s="4"/>
      <c r="SSN232" s="3"/>
      <c r="SSO232" s="11"/>
      <c r="SSP232" s="4"/>
      <c r="SSQ232" s="4"/>
      <c r="SSR232" s="15"/>
      <c r="SSS232" s="15"/>
      <c r="SST232" s="3"/>
      <c r="SSU232" s="3"/>
      <c r="SSV232" s="4"/>
      <c r="SSW232" s="4"/>
      <c r="SSX232" s="3"/>
      <c r="SSY232" s="6"/>
      <c r="SSZ232" s="14"/>
      <c r="STA232" s="101"/>
      <c r="STB232" s="14"/>
      <c r="STC232" s="4"/>
      <c r="STD232" s="4"/>
      <c r="STE232" s="4"/>
      <c r="STF232" s="4"/>
      <c r="STG232" s="4"/>
      <c r="STH232" s="4"/>
      <c r="STI232" s="3"/>
      <c r="STJ232" s="11"/>
      <c r="STK232" s="4"/>
      <c r="STL232" s="4"/>
      <c r="STM232" s="15"/>
      <c r="STN232" s="15"/>
      <c r="STO232" s="3"/>
      <c r="STP232" s="3"/>
      <c r="STQ232" s="4"/>
      <c r="STR232" s="4"/>
      <c r="STS232" s="3"/>
      <c r="STT232" s="6"/>
      <c r="STU232" s="14"/>
      <c r="STV232" s="101"/>
      <c r="STW232" s="14"/>
      <c r="STX232" s="4"/>
      <c r="STY232" s="4"/>
      <c r="STZ232" s="4"/>
      <c r="SUA232" s="4"/>
      <c r="SUB232" s="4"/>
      <c r="SUC232" s="4"/>
      <c r="SUD232" s="3"/>
      <c r="SUE232" s="11"/>
      <c r="SUF232" s="4"/>
      <c r="SUG232" s="4"/>
      <c r="SUH232" s="15"/>
      <c r="SUI232" s="15"/>
      <c r="SUJ232" s="3"/>
      <c r="SUK232" s="3"/>
      <c r="SUL232" s="4"/>
      <c r="SUM232" s="4"/>
      <c r="SUN232" s="3"/>
      <c r="SUO232" s="6"/>
      <c r="SUP232" s="14"/>
      <c r="SUQ232" s="101"/>
      <c r="SUR232" s="14"/>
      <c r="SUS232" s="4"/>
      <c r="SUT232" s="4"/>
      <c r="SUU232" s="4"/>
      <c r="SUV232" s="4"/>
      <c r="SUW232" s="4"/>
      <c r="SUX232" s="4"/>
      <c r="SUY232" s="3"/>
      <c r="SUZ232" s="11"/>
      <c r="SVA232" s="4"/>
      <c r="SVB232" s="4"/>
      <c r="SVC232" s="15"/>
      <c r="SVD232" s="15"/>
      <c r="SVE232" s="3"/>
      <c r="SVF232" s="3"/>
      <c r="SVG232" s="4"/>
      <c r="SVH232" s="4"/>
      <c r="SVI232" s="3"/>
      <c r="SVJ232" s="6"/>
      <c r="SVK232" s="14"/>
      <c r="SVL232" s="101"/>
      <c r="SVM232" s="14"/>
      <c r="SVN232" s="4"/>
      <c r="SVO232" s="4"/>
      <c r="SVP232" s="4"/>
      <c r="SVQ232" s="4"/>
      <c r="SVR232" s="4"/>
      <c r="SVS232" s="4"/>
      <c r="SVT232" s="3"/>
      <c r="SVU232" s="11"/>
      <c r="SVV232" s="4"/>
      <c r="SVW232" s="4"/>
      <c r="SVX232" s="15"/>
      <c r="SVY232" s="15"/>
      <c r="SVZ232" s="3"/>
      <c r="SWA232" s="3"/>
      <c r="SWB232" s="4"/>
      <c r="SWC232" s="4"/>
      <c r="SWD232" s="3"/>
      <c r="SWE232" s="6"/>
      <c r="SWF232" s="14"/>
      <c r="SWG232" s="101"/>
      <c r="SWH232" s="14"/>
      <c r="SWI232" s="4"/>
      <c r="SWJ232" s="4"/>
      <c r="SWK232" s="4"/>
      <c r="SWL232" s="4"/>
      <c r="SWM232" s="4"/>
      <c r="SWN232" s="4"/>
      <c r="SWO232" s="3"/>
      <c r="SWP232" s="11"/>
      <c r="SWQ232" s="4"/>
      <c r="SWR232" s="4"/>
      <c r="SWS232" s="15"/>
      <c r="SWT232" s="15"/>
      <c r="SWU232" s="3"/>
      <c r="SWV232" s="3"/>
      <c r="SWW232" s="4"/>
      <c r="SWX232" s="4"/>
      <c r="SWY232" s="3"/>
      <c r="SWZ232" s="6"/>
      <c r="SXA232" s="14"/>
      <c r="SXB232" s="101"/>
      <c r="SXC232" s="14"/>
      <c r="SXD232" s="4"/>
      <c r="SXE232" s="4"/>
      <c r="SXF232" s="4"/>
      <c r="SXG232" s="4"/>
      <c r="SXH232" s="4"/>
      <c r="SXI232" s="4"/>
      <c r="SXJ232" s="3"/>
      <c r="SXK232" s="11"/>
      <c r="SXL232" s="4"/>
      <c r="SXM232" s="4"/>
      <c r="SXN232" s="15"/>
      <c r="SXO232" s="15"/>
      <c r="SXP232" s="3"/>
      <c r="SXQ232" s="3"/>
      <c r="SXR232" s="4"/>
      <c r="SXS232" s="4"/>
      <c r="SXT232" s="3"/>
      <c r="SXU232" s="6"/>
      <c r="SXV232" s="14"/>
      <c r="SXW232" s="101"/>
      <c r="SXX232" s="14"/>
      <c r="SXY232" s="4"/>
      <c r="SXZ232" s="4"/>
      <c r="SYA232" s="4"/>
      <c r="SYB232" s="4"/>
      <c r="SYC232" s="4"/>
      <c r="SYD232" s="4"/>
      <c r="SYE232" s="3"/>
      <c r="SYF232" s="11"/>
      <c r="SYG232" s="4"/>
      <c r="SYH232" s="4"/>
      <c r="SYI232" s="15"/>
      <c r="SYJ232" s="15"/>
      <c r="SYK232" s="3"/>
      <c r="SYL232" s="3"/>
      <c r="SYM232" s="4"/>
      <c r="SYN232" s="4"/>
      <c r="SYO232" s="3"/>
      <c r="SYP232" s="6"/>
      <c r="SYQ232" s="14"/>
      <c r="SYR232" s="101"/>
      <c r="SYS232" s="14"/>
      <c r="SYT232" s="4"/>
      <c r="SYU232" s="4"/>
      <c r="SYV232" s="4"/>
      <c r="SYW232" s="4"/>
      <c r="SYX232" s="4"/>
      <c r="SYY232" s="4"/>
      <c r="SYZ232" s="3"/>
      <c r="SZA232" s="11"/>
      <c r="SZB232" s="4"/>
      <c r="SZC232" s="4"/>
      <c r="SZD232" s="15"/>
      <c r="SZE232" s="15"/>
      <c r="SZF232" s="3"/>
      <c r="SZG232" s="3"/>
      <c r="SZH232" s="4"/>
      <c r="SZI232" s="4"/>
      <c r="SZJ232" s="3"/>
      <c r="SZK232" s="6"/>
      <c r="SZL232" s="14"/>
      <c r="SZM232" s="101"/>
      <c r="SZN232" s="14"/>
      <c r="SZO232" s="4"/>
      <c r="SZP232" s="4"/>
      <c r="SZQ232" s="4"/>
      <c r="SZR232" s="4"/>
      <c r="SZS232" s="4"/>
      <c r="SZT232" s="4"/>
      <c r="SZU232" s="3"/>
      <c r="SZV232" s="11"/>
      <c r="SZW232" s="4"/>
      <c r="SZX232" s="4"/>
      <c r="SZY232" s="15"/>
      <c r="SZZ232" s="15"/>
      <c r="TAA232" s="3"/>
      <c r="TAB232" s="3"/>
      <c r="TAC232" s="4"/>
      <c r="TAD232" s="4"/>
      <c r="TAE232" s="3"/>
      <c r="TAF232" s="6"/>
      <c r="TAG232" s="14"/>
      <c r="TAH232" s="101"/>
      <c r="TAI232" s="14"/>
      <c r="TAJ232" s="4"/>
      <c r="TAK232" s="4"/>
      <c r="TAL232" s="4"/>
      <c r="TAM232" s="4"/>
      <c r="TAN232" s="4"/>
      <c r="TAO232" s="4"/>
      <c r="TAP232" s="3"/>
      <c r="TAQ232" s="11"/>
      <c r="TAR232" s="4"/>
      <c r="TAS232" s="4"/>
      <c r="TAT232" s="15"/>
      <c r="TAU232" s="15"/>
      <c r="TAV232" s="3"/>
      <c r="TAW232" s="3"/>
      <c r="TAX232" s="4"/>
      <c r="TAY232" s="4"/>
      <c r="TAZ232" s="3"/>
      <c r="TBA232" s="6"/>
      <c r="TBB232" s="14"/>
      <c r="TBC232" s="101"/>
      <c r="TBD232" s="14"/>
      <c r="TBE232" s="4"/>
      <c r="TBF232" s="4"/>
      <c r="TBG232" s="4"/>
      <c r="TBH232" s="4"/>
      <c r="TBI232" s="4"/>
      <c r="TBJ232" s="4"/>
      <c r="TBK232" s="3"/>
      <c r="TBL232" s="11"/>
      <c r="TBM232" s="4"/>
      <c r="TBN232" s="4"/>
      <c r="TBO232" s="15"/>
      <c r="TBP232" s="15"/>
      <c r="TBQ232" s="3"/>
      <c r="TBR232" s="3"/>
      <c r="TBS232" s="4"/>
      <c r="TBT232" s="4"/>
      <c r="TBU232" s="3"/>
      <c r="TBV232" s="6"/>
      <c r="TBW232" s="14"/>
      <c r="TBX232" s="101"/>
      <c r="TBY232" s="14"/>
      <c r="TBZ232" s="4"/>
      <c r="TCA232" s="4"/>
      <c r="TCB232" s="4"/>
      <c r="TCC232" s="4"/>
      <c r="TCD232" s="4"/>
      <c r="TCE232" s="4"/>
      <c r="TCF232" s="3"/>
      <c r="TCG232" s="11"/>
      <c r="TCH232" s="4"/>
      <c r="TCI232" s="4"/>
      <c r="TCJ232" s="15"/>
      <c r="TCK232" s="15"/>
      <c r="TCL232" s="3"/>
      <c r="TCM232" s="3"/>
      <c r="TCN232" s="4"/>
      <c r="TCO232" s="4"/>
      <c r="TCP232" s="3"/>
      <c r="TCQ232" s="6"/>
      <c r="TCR232" s="14"/>
      <c r="TCS232" s="101"/>
      <c r="TCT232" s="14"/>
      <c r="TCU232" s="4"/>
      <c r="TCV232" s="4"/>
      <c r="TCW232" s="4"/>
      <c r="TCX232" s="4"/>
      <c r="TCY232" s="4"/>
      <c r="TCZ232" s="4"/>
      <c r="TDA232" s="3"/>
      <c r="TDB232" s="11"/>
      <c r="TDC232" s="4"/>
      <c r="TDD232" s="4"/>
      <c r="TDE232" s="15"/>
      <c r="TDF232" s="15"/>
      <c r="TDG232" s="3"/>
      <c r="TDH232" s="3"/>
      <c r="TDI232" s="4"/>
      <c r="TDJ232" s="4"/>
      <c r="TDK232" s="3"/>
      <c r="TDL232" s="6"/>
      <c r="TDM232" s="14"/>
      <c r="TDN232" s="101"/>
      <c r="TDO232" s="14"/>
      <c r="TDP232" s="4"/>
      <c r="TDQ232" s="4"/>
      <c r="TDR232" s="4"/>
      <c r="TDS232" s="4"/>
      <c r="TDT232" s="4"/>
      <c r="TDU232" s="4"/>
      <c r="TDV232" s="3"/>
      <c r="TDW232" s="11"/>
      <c r="TDX232" s="4"/>
      <c r="TDY232" s="4"/>
      <c r="TDZ232" s="15"/>
      <c r="TEA232" s="15"/>
      <c r="TEB232" s="3"/>
      <c r="TEC232" s="3"/>
      <c r="TED232" s="4"/>
      <c r="TEE232" s="4"/>
      <c r="TEF232" s="3"/>
      <c r="TEG232" s="6"/>
      <c r="TEH232" s="14"/>
      <c r="TEI232" s="101"/>
      <c r="TEJ232" s="14"/>
      <c r="TEK232" s="4"/>
      <c r="TEL232" s="4"/>
      <c r="TEM232" s="4"/>
      <c r="TEN232" s="4"/>
      <c r="TEO232" s="4"/>
      <c r="TEP232" s="4"/>
      <c r="TEQ232" s="3"/>
      <c r="TER232" s="11"/>
      <c r="TES232" s="4"/>
      <c r="TET232" s="4"/>
      <c r="TEU232" s="15"/>
      <c r="TEV232" s="15"/>
      <c r="TEW232" s="3"/>
      <c r="TEX232" s="3"/>
      <c r="TEY232" s="4"/>
      <c r="TEZ232" s="4"/>
      <c r="TFA232" s="3"/>
      <c r="TFB232" s="6"/>
      <c r="TFC232" s="14"/>
      <c r="TFD232" s="101"/>
      <c r="TFE232" s="14"/>
      <c r="TFF232" s="4"/>
      <c r="TFG232" s="4"/>
      <c r="TFH232" s="4"/>
      <c r="TFI232" s="4"/>
      <c r="TFJ232" s="4"/>
      <c r="TFK232" s="4"/>
      <c r="TFL232" s="3"/>
      <c r="TFM232" s="11"/>
      <c r="TFN232" s="4"/>
      <c r="TFO232" s="4"/>
      <c r="TFP232" s="15"/>
      <c r="TFQ232" s="15"/>
      <c r="TFR232" s="3"/>
      <c r="TFS232" s="3"/>
      <c r="TFT232" s="4"/>
      <c r="TFU232" s="4"/>
      <c r="TFV232" s="3"/>
      <c r="TFW232" s="6"/>
      <c r="TFX232" s="14"/>
      <c r="TFY232" s="101"/>
      <c r="TFZ232" s="14"/>
      <c r="TGA232" s="4"/>
      <c r="TGB232" s="4"/>
      <c r="TGC232" s="4"/>
      <c r="TGD232" s="4"/>
      <c r="TGE232" s="4"/>
      <c r="TGF232" s="4"/>
      <c r="TGG232" s="3"/>
      <c r="TGH232" s="11"/>
      <c r="TGI232" s="4"/>
      <c r="TGJ232" s="4"/>
      <c r="TGK232" s="15"/>
      <c r="TGL232" s="15"/>
      <c r="TGM232" s="3"/>
      <c r="TGN232" s="3"/>
      <c r="TGO232" s="4"/>
      <c r="TGP232" s="4"/>
      <c r="TGQ232" s="3"/>
      <c r="TGR232" s="6"/>
      <c r="TGS232" s="14"/>
      <c r="TGT232" s="101"/>
      <c r="TGU232" s="14"/>
      <c r="TGV232" s="4"/>
      <c r="TGW232" s="4"/>
      <c r="TGX232" s="4"/>
      <c r="TGY232" s="4"/>
      <c r="TGZ232" s="4"/>
      <c r="THA232" s="4"/>
      <c r="THB232" s="3"/>
      <c r="THC232" s="11"/>
      <c r="THD232" s="4"/>
      <c r="THE232" s="4"/>
      <c r="THF232" s="15"/>
      <c r="THG232" s="15"/>
      <c r="THH232" s="3"/>
      <c r="THI232" s="3"/>
      <c r="THJ232" s="4"/>
      <c r="THK232" s="4"/>
      <c r="THL232" s="3"/>
      <c r="THM232" s="6"/>
      <c r="THN232" s="14"/>
      <c r="THO232" s="101"/>
      <c r="THP232" s="14"/>
      <c r="THQ232" s="4"/>
      <c r="THR232" s="4"/>
      <c r="THS232" s="4"/>
      <c r="THT232" s="4"/>
      <c r="THU232" s="4"/>
      <c r="THV232" s="4"/>
      <c r="THW232" s="3"/>
      <c r="THX232" s="11"/>
      <c r="THY232" s="4"/>
      <c r="THZ232" s="4"/>
      <c r="TIA232" s="15"/>
      <c r="TIB232" s="15"/>
      <c r="TIC232" s="3"/>
      <c r="TID232" s="3"/>
      <c r="TIE232" s="4"/>
      <c r="TIF232" s="4"/>
      <c r="TIG232" s="3"/>
      <c r="TIH232" s="6"/>
      <c r="TII232" s="14"/>
      <c r="TIJ232" s="101"/>
      <c r="TIK232" s="14"/>
      <c r="TIL232" s="4"/>
      <c r="TIM232" s="4"/>
      <c r="TIN232" s="4"/>
      <c r="TIO232" s="4"/>
      <c r="TIP232" s="4"/>
      <c r="TIQ232" s="4"/>
      <c r="TIR232" s="3"/>
      <c r="TIS232" s="11"/>
      <c r="TIT232" s="4"/>
      <c r="TIU232" s="4"/>
      <c r="TIV232" s="15"/>
      <c r="TIW232" s="15"/>
      <c r="TIX232" s="3"/>
      <c r="TIY232" s="3"/>
      <c r="TIZ232" s="4"/>
      <c r="TJA232" s="4"/>
      <c r="TJB232" s="3"/>
      <c r="TJC232" s="6"/>
      <c r="TJD232" s="14"/>
      <c r="TJE232" s="101"/>
      <c r="TJF232" s="14"/>
      <c r="TJG232" s="4"/>
      <c r="TJH232" s="4"/>
      <c r="TJI232" s="4"/>
      <c r="TJJ232" s="4"/>
      <c r="TJK232" s="4"/>
      <c r="TJL232" s="4"/>
      <c r="TJM232" s="3"/>
      <c r="TJN232" s="11"/>
      <c r="TJO232" s="4"/>
      <c r="TJP232" s="4"/>
      <c r="TJQ232" s="15"/>
      <c r="TJR232" s="15"/>
      <c r="TJS232" s="3"/>
      <c r="TJT232" s="3"/>
      <c r="TJU232" s="4"/>
      <c r="TJV232" s="4"/>
      <c r="TJW232" s="3"/>
      <c r="TJX232" s="6"/>
      <c r="TJY232" s="14"/>
      <c r="TJZ232" s="101"/>
      <c r="TKA232" s="14"/>
      <c r="TKB232" s="4"/>
      <c r="TKC232" s="4"/>
      <c r="TKD232" s="4"/>
      <c r="TKE232" s="4"/>
      <c r="TKF232" s="4"/>
      <c r="TKG232" s="4"/>
      <c r="TKH232" s="3"/>
      <c r="TKI232" s="11"/>
      <c r="TKJ232" s="4"/>
      <c r="TKK232" s="4"/>
      <c r="TKL232" s="15"/>
      <c r="TKM232" s="15"/>
      <c r="TKN232" s="3"/>
      <c r="TKO232" s="3"/>
      <c r="TKP232" s="4"/>
      <c r="TKQ232" s="4"/>
      <c r="TKR232" s="3"/>
      <c r="TKS232" s="6"/>
      <c r="TKT232" s="14"/>
      <c r="TKU232" s="101"/>
      <c r="TKV232" s="14"/>
      <c r="TKW232" s="4"/>
      <c r="TKX232" s="4"/>
      <c r="TKY232" s="4"/>
      <c r="TKZ232" s="4"/>
      <c r="TLA232" s="4"/>
      <c r="TLB232" s="4"/>
      <c r="TLC232" s="3"/>
      <c r="TLD232" s="11"/>
      <c r="TLE232" s="4"/>
      <c r="TLF232" s="4"/>
      <c r="TLG232" s="15"/>
      <c r="TLH232" s="15"/>
      <c r="TLI232" s="3"/>
      <c r="TLJ232" s="3"/>
      <c r="TLK232" s="4"/>
      <c r="TLL232" s="4"/>
      <c r="TLM232" s="3"/>
      <c r="TLN232" s="6"/>
      <c r="TLO232" s="14"/>
      <c r="TLP232" s="101"/>
      <c r="TLQ232" s="14"/>
      <c r="TLR232" s="4"/>
      <c r="TLS232" s="4"/>
      <c r="TLT232" s="4"/>
      <c r="TLU232" s="4"/>
      <c r="TLV232" s="4"/>
      <c r="TLW232" s="4"/>
      <c r="TLX232" s="3"/>
      <c r="TLY232" s="11"/>
      <c r="TLZ232" s="4"/>
      <c r="TMA232" s="4"/>
      <c r="TMB232" s="15"/>
      <c r="TMC232" s="15"/>
      <c r="TMD232" s="3"/>
      <c r="TME232" s="3"/>
      <c r="TMF232" s="4"/>
      <c r="TMG232" s="4"/>
      <c r="TMH232" s="3"/>
      <c r="TMI232" s="6"/>
      <c r="TMJ232" s="14"/>
      <c r="TMK232" s="101"/>
      <c r="TML232" s="14"/>
      <c r="TMM232" s="4"/>
      <c r="TMN232" s="4"/>
      <c r="TMO232" s="4"/>
      <c r="TMP232" s="4"/>
      <c r="TMQ232" s="4"/>
      <c r="TMR232" s="4"/>
      <c r="TMS232" s="3"/>
      <c r="TMT232" s="11"/>
      <c r="TMU232" s="4"/>
      <c r="TMV232" s="4"/>
      <c r="TMW232" s="15"/>
      <c r="TMX232" s="15"/>
      <c r="TMY232" s="3"/>
      <c r="TMZ232" s="3"/>
      <c r="TNA232" s="4"/>
      <c r="TNB232" s="4"/>
      <c r="TNC232" s="3"/>
      <c r="TND232" s="6"/>
      <c r="TNE232" s="14"/>
      <c r="TNF232" s="101"/>
      <c r="TNG232" s="14"/>
      <c r="TNH232" s="4"/>
      <c r="TNI232" s="4"/>
      <c r="TNJ232" s="4"/>
      <c r="TNK232" s="4"/>
      <c r="TNL232" s="4"/>
      <c r="TNM232" s="4"/>
      <c r="TNN232" s="3"/>
      <c r="TNO232" s="11"/>
      <c r="TNP232" s="4"/>
      <c r="TNQ232" s="4"/>
      <c r="TNR232" s="15"/>
      <c r="TNS232" s="15"/>
      <c r="TNT232" s="3"/>
      <c r="TNU232" s="3"/>
      <c r="TNV232" s="4"/>
      <c r="TNW232" s="4"/>
      <c r="TNX232" s="3"/>
      <c r="TNY232" s="6"/>
      <c r="TNZ232" s="14"/>
      <c r="TOA232" s="101"/>
      <c r="TOB232" s="14"/>
      <c r="TOC232" s="4"/>
      <c r="TOD232" s="4"/>
      <c r="TOE232" s="4"/>
      <c r="TOF232" s="4"/>
      <c r="TOG232" s="4"/>
      <c r="TOH232" s="4"/>
      <c r="TOI232" s="3"/>
      <c r="TOJ232" s="11"/>
      <c r="TOK232" s="4"/>
      <c r="TOL232" s="4"/>
      <c r="TOM232" s="15"/>
      <c r="TON232" s="15"/>
      <c r="TOO232" s="3"/>
      <c r="TOP232" s="3"/>
      <c r="TOQ232" s="4"/>
      <c r="TOR232" s="4"/>
      <c r="TOS232" s="3"/>
      <c r="TOT232" s="6"/>
      <c r="TOU232" s="14"/>
      <c r="TOV232" s="101"/>
      <c r="TOW232" s="14"/>
      <c r="TOX232" s="4"/>
      <c r="TOY232" s="4"/>
      <c r="TOZ232" s="4"/>
      <c r="TPA232" s="4"/>
      <c r="TPB232" s="4"/>
      <c r="TPC232" s="4"/>
      <c r="TPD232" s="3"/>
      <c r="TPE232" s="11"/>
      <c r="TPF232" s="4"/>
      <c r="TPG232" s="4"/>
      <c r="TPH232" s="15"/>
      <c r="TPI232" s="15"/>
      <c r="TPJ232" s="3"/>
      <c r="TPK232" s="3"/>
      <c r="TPL232" s="4"/>
      <c r="TPM232" s="4"/>
      <c r="TPN232" s="3"/>
      <c r="TPO232" s="6"/>
      <c r="TPP232" s="14"/>
      <c r="TPQ232" s="101"/>
      <c r="TPR232" s="14"/>
      <c r="TPS232" s="4"/>
      <c r="TPT232" s="4"/>
      <c r="TPU232" s="4"/>
      <c r="TPV232" s="4"/>
      <c r="TPW232" s="4"/>
      <c r="TPX232" s="4"/>
      <c r="TPY232" s="3"/>
      <c r="TPZ232" s="11"/>
      <c r="TQA232" s="4"/>
      <c r="TQB232" s="4"/>
      <c r="TQC232" s="15"/>
      <c r="TQD232" s="15"/>
      <c r="TQE232" s="3"/>
      <c r="TQF232" s="3"/>
      <c r="TQG232" s="4"/>
      <c r="TQH232" s="4"/>
      <c r="TQI232" s="3"/>
      <c r="TQJ232" s="6"/>
      <c r="TQK232" s="14"/>
      <c r="TQL232" s="101"/>
      <c r="TQM232" s="14"/>
      <c r="TQN232" s="4"/>
      <c r="TQO232" s="4"/>
      <c r="TQP232" s="4"/>
      <c r="TQQ232" s="4"/>
      <c r="TQR232" s="4"/>
      <c r="TQS232" s="4"/>
      <c r="TQT232" s="3"/>
      <c r="TQU232" s="11"/>
      <c r="TQV232" s="4"/>
      <c r="TQW232" s="4"/>
      <c r="TQX232" s="15"/>
      <c r="TQY232" s="15"/>
      <c r="TQZ232" s="3"/>
      <c r="TRA232" s="3"/>
      <c r="TRB232" s="4"/>
      <c r="TRC232" s="4"/>
      <c r="TRD232" s="3"/>
      <c r="TRE232" s="6"/>
      <c r="TRF232" s="14"/>
      <c r="TRG232" s="101"/>
      <c r="TRH232" s="14"/>
      <c r="TRI232" s="4"/>
      <c r="TRJ232" s="4"/>
      <c r="TRK232" s="4"/>
      <c r="TRL232" s="4"/>
      <c r="TRM232" s="4"/>
      <c r="TRN232" s="4"/>
      <c r="TRO232" s="3"/>
      <c r="TRP232" s="11"/>
      <c r="TRQ232" s="4"/>
      <c r="TRR232" s="4"/>
      <c r="TRS232" s="15"/>
      <c r="TRT232" s="15"/>
      <c r="TRU232" s="3"/>
      <c r="TRV232" s="3"/>
      <c r="TRW232" s="4"/>
      <c r="TRX232" s="4"/>
      <c r="TRY232" s="3"/>
      <c r="TRZ232" s="6"/>
      <c r="TSA232" s="14"/>
      <c r="TSB232" s="101"/>
      <c r="TSC232" s="14"/>
      <c r="TSD232" s="4"/>
      <c r="TSE232" s="4"/>
      <c r="TSF232" s="4"/>
      <c r="TSG232" s="4"/>
      <c r="TSH232" s="4"/>
      <c r="TSI232" s="4"/>
      <c r="TSJ232" s="3"/>
      <c r="TSK232" s="11"/>
      <c r="TSL232" s="4"/>
      <c r="TSM232" s="4"/>
      <c r="TSN232" s="15"/>
      <c r="TSO232" s="15"/>
      <c r="TSP232" s="3"/>
      <c r="TSQ232" s="3"/>
      <c r="TSR232" s="4"/>
      <c r="TSS232" s="4"/>
      <c r="TST232" s="3"/>
      <c r="TSU232" s="6"/>
      <c r="TSV232" s="14"/>
      <c r="TSW232" s="101"/>
      <c r="TSX232" s="14"/>
      <c r="TSY232" s="4"/>
      <c r="TSZ232" s="4"/>
      <c r="TTA232" s="4"/>
      <c r="TTB232" s="4"/>
      <c r="TTC232" s="4"/>
      <c r="TTD232" s="4"/>
      <c r="TTE232" s="3"/>
      <c r="TTF232" s="11"/>
      <c r="TTG232" s="4"/>
      <c r="TTH232" s="4"/>
      <c r="TTI232" s="15"/>
      <c r="TTJ232" s="15"/>
      <c r="TTK232" s="3"/>
      <c r="TTL232" s="3"/>
      <c r="TTM232" s="4"/>
      <c r="TTN232" s="4"/>
      <c r="TTO232" s="3"/>
      <c r="TTP232" s="6"/>
      <c r="TTQ232" s="14"/>
      <c r="TTR232" s="101"/>
      <c r="TTS232" s="14"/>
      <c r="TTT232" s="4"/>
      <c r="TTU232" s="4"/>
      <c r="TTV232" s="4"/>
      <c r="TTW232" s="4"/>
      <c r="TTX232" s="4"/>
      <c r="TTY232" s="4"/>
      <c r="TTZ232" s="3"/>
      <c r="TUA232" s="11"/>
      <c r="TUB232" s="4"/>
      <c r="TUC232" s="4"/>
      <c r="TUD232" s="15"/>
      <c r="TUE232" s="15"/>
      <c r="TUF232" s="3"/>
      <c r="TUG232" s="3"/>
      <c r="TUH232" s="4"/>
      <c r="TUI232" s="4"/>
      <c r="TUJ232" s="3"/>
      <c r="TUK232" s="6"/>
      <c r="TUL232" s="14"/>
      <c r="TUM232" s="101"/>
      <c r="TUN232" s="14"/>
      <c r="TUO232" s="4"/>
      <c r="TUP232" s="4"/>
      <c r="TUQ232" s="4"/>
      <c r="TUR232" s="4"/>
      <c r="TUS232" s="4"/>
      <c r="TUT232" s="4"/>
      <c r="TUU232" s="3"/>
      <c r="TUV232" s="11"/>
      <c r="TUW232" s="4"/>
      <c r="TUX232" s="4"/>
      <c r="TUY232" s="15"/>
      <c r="TUZ232" s="15"/>
      <c r="TVA232" s="3"/>
      <c r="TVB232" s="3"/>
      <c r="TVC232" s="4"/>
      <c r="TVD232" s="4"/>
      <c r="TVE232" s="3"/>
      <c r="TVF232" s="6"/>
      <c r="TVG232" s="14"/>
      <c r="TVH232" s="101"/>
      <c r="TVI232" s="14"/>
      <c r="TVJ232" s="4"/>
      <c r="TVK232" s="4"/>
      <c r="TVL232" s="4"/>
      <c r="TVM232" s="4"/>
      <c r="TVN232" s="4"/>
      <c r="TVO232" s="4"/>
      <c r="TVP232" s="3"/>
      <c r="TVQ232" s="11"/>
      <c r="TVR232" s="4"/>
      <c r="TVS232" s="4"/>
      <c r="TVT232" s="15"/>
      <c r="TVU232" s="15"/>
      <c r="TVV232" s="3"/>
      <c r="TVW232" s="3"/>
      <c r="TVX232" s="4"/>
      <c r="TVY232" s="4"/>
      <c r="TVZ232" s="3"/>
      <c r="TWA232" s="6"/>
      <c r="TWB232" s="14"/>
      <c r="TWC232" s="101"/>
      <c r="TWD232" s="14"/>
      <c r="TWE232" s="4"/>
      <c r="TWF232" s="4"/>
      <c r="TWG232" s="4"/>
      <c r="TWH232" s="4"/>
      <c r="TWI232" s="4"/>
      <c r="TWJ232" s="4"/>
      <c r="TWK232" s="3"/>
      <c r="TWL232" s="11"/>
      <c r="TWM232" s="4"/>
      <c r="TWN232" s="4"/>
      <c r="TWO232" s="15"/>
      <c r="TWP232" s="15"/>
      <c r="TWQ232" s="3"/>
      <c r="TWR232" s="3"/>
      <c r="TWS232" s="4"/>
      <c r="TWT232" s="4"/>
      <c r="TWU232" s="3"/>
      <c r="TWV232" s="6"/>
      <c r="TWW232" s="14"/>
      <c r="TWX232" s="101"/>
      <c r="TWY232" s="14"/>
      <c r="TWZ232" s="4"/>
      <c r="TXA232" s="4"/>
      <c r="TXB232" s="4"/>
      <c r="TXC232" s="4"/>
      <c r="TXD232" s="4"/>
      <c r="TXE232" s="4"/>
      <c r="TXF232" s="3"/>
      <c r="TXG232" s="11"/>
      <c r="TXH232" s="4"/>
      <c r="TXI232" s="4"/>
      <c r="TXJ232" s="15"/>
      <c r="TXK232" s="15"/>
      <c r="TXL232" s="3"/>
      <c r="TXM232" s="3"/>
      <c r="TXN232" s="4"/>
      <c r="TXO232" s="4"/>
      <c r="TXP232" s="3"/>
      <c r="TXQ232" s="6"/>
      <c r="TXR232" s="14"/>
      <c r="TXS232" s="101"/>
      <c r="TXT232" s="14"/>
      <c r="TXU232" s="4"/>
      <c r="TXV232" s="4"/>
      <c r="TXW232" s="4"/>
      <c r="TXX232" s="4"/>
      <c r="TXY232" s="4"/>
      <c r="TXZ232" s="4"/>
      <c r="TYA232" s="3"/>
      <c r="TYB232" s="11"/>
      <c r="TYC232" s="4"/>
      <c r="TYD232" s="4"/>
      <c r="TYE232" s="15"/>
      <c r="TYF232" s="15"/>
      <c r="TYG232" s="3"/>
      <c r="TYH232" s="3"/>
      <c r="TYI232" s="4"/>
      <c r="TYJ232" s="4"/>
      <c r="TYK232" s="3"/>
      <c r="TYL232" s="6"/>
      <c r="TYM232" s="14"/>
      <c r="TYN232" s="101"/>
      <c r="TYO232" s="14"/>
      <c r="TYP232" s="4"/>
      <c r="TYQ232" s="4"/>
      <c r="TYR232" s="4"/>
      <c r="TYS232" s="4"/>
      <c r="TYT232" s="4"/>
      <c r="TYU232" s="4"/>
      <c r="TYV232" s="3"/>
      <c r="TYW232" s="11"/>
      <c r="TYX232" s="4"/>
      <c r="TYY232" s="4"/>
      <c r="TYZ232" s="15"/>
      <c r="TZA232" s="15"/>
      <c r="TZB232" s="3"/>
      <c r="TZC232" s="3"/>
      <c r="TZD232" s="4"/>
      <c r="TZE232" s="4"/>
      <c r="TZF232" s="3"/>
      <c r="TZG232" s="6"/>
      <c r="TZH232" s="14"/>
      <c r="TZI232" s="101"/>
      <c r="TZJ232" s="14"/>
      <c r="TZK232" s="4"/>
      <c r="TZL232" s="4"/>
      <c r="TZM232" s="4"/>
      <c r="TZN232" s="4"/>
      <c r="TZO232" s="4"/>
      <c r="TZP232" s="4"/>
      <c r="TZQ232" s="3"/>
      <c r="TZR232" s="11"/>
      <c r="TZS232" s="4"/>
      <c r="TZT232" s="4"/>
      <c r="TZU232" s="15"/>
      <c r="TZV232" s="15"/>
      <c r="TZW232" s="3"/>
      <c r="TZX232" s="3"/>
      <c r="TZY232" s="4"/>
      <c r="TZZ232" s="4"/>
      <c r="UAA232" s="3"/>
      <c r="UAB232" s="6"/>
      <c r="UAC232" s="14"/>
      <c r="UAD232" s="101"/>
      <c r="UAE232" s="14"/>
      <c r="UAF232" s="4"/>
      <c r="UAG232" s="4"/>
      <c r="UAH232" s="4"/>
      <c r="UAI232" s="4"/>
      <c r="UAJ232" s="4"/>
      <c r="UAK232" s="4"/>
      <c r="UAL232" s="3"/>
      <c r="UAM232" s="11"/>
      <c r="UAN232" s="4"/>
      <c r="UAO232" s="4"/>
      <c r="UAP232" s="15"/>
      <c r="UAQ232" s="15"/>
      <c r="UAR232" s="3"/>
      <c r="UAS232" s="3"/>
      <c r="UAT232" s="4"/>
      <c r="UAU232" s="4"/>
      <c r="UAV232" s="3"/>
      <c r="UAW232" s="6"/>
      <c r="UAX232" s="14"/>
      <c r="UAY232" s="101"/>
      <c r="UAZ232" s="14"/>
      <c r="UBA232" s="4"/>
      <c r="UBB232" s="4"/>
      <c r="UBC232" s="4"/>
      <c r="UBD232" s="4"/>
      <c r="UBE232" s="4"/>
      <c r="UBF232" s="4"/>
      <c r="UBG232" s="3"/>
      <c r="UBH232" s="11"/>
      <c r="UBI232" s="4"/>
      <c r="UBJ232" s="4"/>
      <c r="UBK232" s="15"/>
      <c r="UBL232" s="15"/>
      <c r="UBM232" s="3"/>
      <c r="UBN232" s="3"/>
      <c r="UBO232" s="4"/>
      <c r="UBP232" s="4"/>
      <c r="UBQ232" s="3"/>
      <c r="UBR232" s="6"/>
      <c r="UBS232" s="14"/>
      <c r="UBT232" s="101"/>
      <c r="UBU232" s="14"/>
      <c r="UBV232" s="4"/>
      <c r="UBW232" s="4"/>
      <c r="UBX232" s="4"/>
      <c r="UBY232" s="4"/>
      <c r="UBZ232" s="4"/>
      <c r="UCA232" s="4"/>
      <c r="UCB232" s="3"/>
      <c r="UCC232" s="11"/>
      <c r="UCD232" s="4"/>
      <c r="UCE232" s="4"/>
      <c r="UCF232" s="15"/>
      <c r="UCG232" s="15"/>
      <c r="UCH232" s="3"/>
      <c r="UCI232" s="3"/>
      <c r="UCJ232" s="4"/>
      <c r="UCK232" s="4"/>
      <c r="UCL232" s="3"/>
      <c r="UCM232" s="6"/>
      <c r="UCN232" s="14"/>
      <c r="UCO232" s="101"/>
      <c r="UCP232" s="14"/>
      <c r="UCQ232" s="4"/>
      <c r="UCR232" s="4"/>
      <c r="UCS232" s="4"/>
      <c r="UCT232" s="4"/>
      <c r="UCU232" s="4"/>
      <c r="UCV232" s="4"/>
      <c r="UCW232" s="3"/>
      <c r="UCX232" s="11"/>
      <c r="UCY232" s="4"/>
      <c r="UCZ232" s="4"/>
      <c r="UDA232" s="15"/>
      <c r="UDB232" s="15"/>
      <c r="UDC232" s="3"/>
      <c r="UDD232" s="3"/>
      <c r="UDE232" s="4"/>
      <c r="UDF232" s="4"/>
      <c r="UDG232" s="3"/>
      <c r="UDH232" s="6"/>
      <c r="UDI232" s="14"/>
      <c r="UDJ232" s="101"/>
      <c r="UDK232" s="14"/>
      <c r="UDL232" s="4"/>
      <c r="UDM232" s="4"/>
      <c r="UDN232" s="4"/>
      <c r="UDO232" s="4"/>
      <c r="UDP232" s="4"/>
      <c r="UDQ232" s="4"/>
      <c r="UDR232" s="3"/>
      <c r="UDS232" s="11"/>
      <c r="UDT232" s="4"/>
      <c r="UDU232" s="4"/>
      <c r="UDV232" s="15"/>
      <c r="UDW232" s="15"/>
      <c r="UDX232" s="3"/>
      <c r="UDY232" s="3"/>
      <c r="UDZ232" s="4"/>
      <c r="UEA232" s="4"/>
      <c r="UEB232" s="3"/>
      <c r="UEC232" s="6"/>
      <c r="UED232" s="14"/>
      <c r="UEE232" s="101"/>
      <c r="UEF232" s="14"/>
      <c r="UEG232" s="4"/>
      <c r="UEH232" s="4"/>
      <c r="UEI232" s="4"/>
      <c r="UEJ232" s="4"/>
      <c r="UEK232" s="4"/>
      <c r="UEL232" s="4"/>
      <c r="UEM232" s="3"/>
      <c r="UEN232" s="11"/>
      <c r="UEO232" s="4"/>
      <c r="UEP232" s="4"/>
      <c r="UEQ232" s="15"/>
      <c r="UER232" s="15"/>
      <c r="UES232" s="3"/>
      <c r="UET232" s="3"/>
      <c r="UEU232" s="4"/>
      <c r="UEV232" s="4"/>
      <c r="UEW232" s="3"/>
      <c r="UEX232" s="6"/>
      <c r="UEY232" s="14"/>
      <c r="UEZ232" s="101"/>
      <c r="UFA232" s="14"/>
      <c r="UFB232" s="4"/>
      <c r="UFC232" s="4"/>
      <c r="UFD232" s="4"/>
      <c r="UFE232" s="4"/>
      <c r="UFF232" s="4"/>
      <c r="UFG232" s="4"/>
      <c r="UFH232" s="3"/>
      <c r="UFI232" s="11"/>
      <c r="UFJ232" s="4"/>
      <c r="UFK232" s="4"/>
      <c r="UFL232" s="15"/>
      <c r="UFM232" s="15"/>
      <c r="UFN232" s="3"/>
      <c r="UFO232" s="3"/>
      <c r="UFP232" s="4"/>
      <c r="UFQ232" s="4"/>
      <c r="UFR232" s="3"/>
      <c r="UFS232" s="6"/>
      <c r="UFT232" s="14"/>
      <c r="UFU232" s="101"/>
      <c r="UFV232" s="14"/>
      <c r="UFW232" s="4"/>
      <c r="UFX232" s="4"/>
      <c r="UFY232" s="4"/>
      <c r="UFZ232" s="4"/>
      <c r="UGA232" s="4"/>
      <c r="UGB232" s="4"/>
      <c r="UGC232" s="3"/>
      <c r="UGD232" s="11"/>
      <c r="UGE232" s="4"/>
      <c r="UGF232" s="4"/>
      <c r="UGG232" s="15"/>
      <c r="UGH232" s="15"/>
      <c r="UGI232" s="3"/>
      <c r="UGJ232" s="3"/>
      <c r="UGK232" s="4"/>
      <c r="UGL232" s="4"/>
      <c r="UGM232" s="3"/>
      <c r="UGN232" s="6"/>
      <c r="UGO232" s="14"/>
      <c r="UGP232" s="101"/>
      <c r="UGQ232" s="14"/>
      <c r="UGR232" s="4"/>
      <c r="UGS232" s="4"/>
      <c r="UGT232" s="4"/>
      <c r="UGU232" s="4"/>
      <c r="UGV232" s="4"/>
      <c r="UGW232" s="4"/>
      <c r="UGX232" s="3"/>
      <c r="UGY232" s="11"/>
      <c r="UGZ232" s="4"/>
      <c r="UHA232" s="4"/>
      <c r="UHB232" s="15"/>
      <c r="UHC232" s="15"/>
      <c r="UHD232" s="3"/>
      <c r="UHE232" s="3"/>
      <c r="UHF232" s="4"/>
      <c r="UHG232" s="4"/>
      <c r="UHH232" s="3"/>
      <c r="UHI232" s="6"/>
      <c r="UHJ232" s="14"/>
      <c r="UHK232" s="101"/>
      <c r="UHL232" s="14"/>
      <c r="UHM232" s="4"/>
      <c r="UHN232" s="4"/>
      <c r="UHO232" s="4"/>
      <c r="UHP232" s="4"/>
      <c r="UHQ232" s="4"/>
      <c r="UHR232" s="4"/>
      <c r="UHS232" s="3"/>
      <c r="UHT232" s="11"/>
      <c r="UHU232" s="4"/>
      <c r="UHV232" s="4"/>
      <c r="UHW232" s="15"/>
      <c r="UHX232" s="15"/>
      <c r="UHY232" s="3"/>
      <c r="UHZ232" s="3"/>
      <c r="UIA232" s="4"/>
      <c r="UIB232" s="4"/>
      <c r="UIC232" s="3"/>
      <c r="UID232" s="6"/>
      <c r="UIE232" s="14"/>
      <c r="UIF232" s="101"/>
      <c r="UIG232" s="14"/>
      <c r="UIH232" s="4"/>
      <c r="UII232" s="4"/>
      <c r="UIJ232" s="4"/>
      <c r="UIK232" s="4"/>
      <c r="UIL232" s="4"/>
      <c r="UIM232" s="4"/>
      <c r="UIN232" s="3"/>
      <c r="UIO232" s="11"/>
      <c r="UIP232" s="4"/>
      <c r="UIQ232" s="4"/>
      <c r="UIR232" s="15"/>
      <c r="UIS232" s="15"/>
      <c r="UIT232" s="3"/>
      <c r="UIU232" s="3"/>
      <c r="UIV232" s="4"/>
      <c r="UIW232" s="4"/>
      <c r="UIX232" s="3"/>
      <c r="UIY232" s="6"/>
      <c r="UIZ232" s="14"/>
      <c r="UJA232" s="101"/>
      <c r="UJB232" s="14"/>
      <c r="UJC232" s="4"/>
      <c r="UJD232" s="4"/>
      <c r="UJE232" s="4"/>
      <c r="UJF232" s="4"/>
      <c r="UJG232" s="4"/>
      <c r="UJH232" s="4"/>
      <c r="UJI232" s="3"/>
      <c r="UJJ232" s="11"/>
      <c r="UJK232" s="4"/>
      <c r="UJL232" s="4"/>
      <c r="UJM232" s="15"/>
      <c r="UJN232" s="15"/>
      <c r="UJO232" s="3"/>
      <c r="UJP232" s="3"/>
      <c r="UJQ232" s="4"/>
      <c r="UJR232" s="4"/>
      <c r="UJS232" s="3"/>
      <c r="UJT232" s="6"/>
      <c r="UJU232" s="14"/>
      <c r="UJV232" s="101"/>
      <c r="UJW232" s="14"/>
      <c r="UJX232" s="4"/>
      <c r="UJY232" s="4"/>
      <c r="UJZ232" s="4"/>
      <c r="UKA232" s="4"/>
      <c r="UKB232" s="4"/>
      <c r="UKC232" s="4"/>
      <c r="UKD232" s="3"/>
      <c r="UKE232" s="11"/>
      <c r="UKF232" s="4"/>
      <c r="UKG232" s="4"/>
      <c r="UKH232" s="15"/>
      <c r="UKI232" s="15"/>
      <c r="UKJ232" s="3"/>
      <c r="UKK232" s="3"/>
      <c r="UKL232" s="4"/>
      <c r="UKM232" s="4"/>
      <c r="UKN232" s="3"/>
      <c r="UKO232" s="6"/>
      <c r="UKP232" s="14"/>
      <c r="UKQ232" s="101"/>
      <c r="UKR232" s="14"/>
      <c r="UKS232" s="4"/>
      <c r="UKT232" s="4"/>
      <c r="UKU232" s="4"/>
      <c r="UKV232" s="4"/>
      <c r="UKW232" s="4"/>
      <c r="UKX232" s="4"/>
      <c r="UKY232" s="3"/>
      <c r="UKZ232" s="11"/>
      <c r="ULA232" s="4"/>
      <c r="ULB232" s="4"/>
      <c r="ULC232" s="15"/>
      <c r="ULD232" s="15"/>
      <c r="ULE232" s="3"/>
      <c r="ULF232" s="3"/>
      <c r="ULG232" s="4"/>
      <c r="ULH232" s="4"/>
      <c r="ULI232" s="3"/>
      <c r="ULJ232" s="6"/>
      <c r="ULK232" s="14"/>
      <c r="ULL232" s="101"/>
      <c r="ULM232" s="14"/>
      <c r="ULN232" s="4"/>
      <c r="ULO232" s="4"/>
      <c r="ULP232" s="4"/>
      <c r="ULQ232" s="4"/>
      <c r="ULR232" s="4"/>
      <c r="ULS232" s="4"/>
      <c r="ULT232" s="3"/>
      <c r="ULU232" s="11"/>
      <c r="ULV232" s="4"/>
      <c r="ULW232" s="4"/>
      <c r="ULX232" s="15"/>
      <c r="ULY232" s="15"/>
      <c r="ULZ232" s="3"/>
      <c r="UMA232" s="3"/>
      <c r="UMB232" s="4"/>
      <c r="UMC232" s="4"/>
      <c r="UMD232" s="3"/>
      <c r="UME232" s="6"/>
      <c r="UMF232" s="14"/>
      <c r="UMG232" s="101"/>
      <c r="UMH232" s="14"/>
      <c r="UMI232" s="4"/>
      <c r="UMJ232" s="4"/>
      <c r="UMK232" s="4"/>
      <c r="UML232" s="4"/>
      <c r="UMM232" s="4"/>
      <c r="UMN232" s="4"/>
      <c r="UMO232" s="3"/>
      <c r="UMP232" s="11"/>
      <c r="UMQ232" s="4"/>
      <c r="UMR232" s="4"/>
      <c r="UMS232" s="15"/>
      <c r="UMT232" s="15"/>
      <c r="UMU232" s="3"/>
      <c r="UMV232" s="3"/>
      <c r="UMW232" s="4"/>
      <c r="UMX232" s="4"/>
      <c r="UMY232" s="3"/>
      <c r="UMZ232" s="6"/>
      <c r="UNA232" s="14"/>
      <c r="UNB232" s="101"/>
      <c r="UNC232" s="14"/>
      <c r="UND232" s="4"/>
      <c r="UNE232" s="4"/>
      <c r="UNF232" s="4"/>
      <c r="UNG232" s="4"/>
      <c r="UNH232" s="4"/>
      <c r="UNI232" s="4"/>
      <c r="UNJ232" s="3"/>
      <c r="UNK232" s="11"/>
      <c r="UNL232" s="4"/>
      <c r="UNM232" s="4"/>
      <c r="UNN232" s="15"/>
      <c r="UNO232" s="15"/>
      <c r="UNP232" s="3"/>
      <c r="UNQ232" s="3"/>
      <c r="UNR232" s="4"/>
      <c r="UNS232" s="4"/>
      <c r="UNT232" s="3"/>
      <c r="UNU232" s="6"/>
      <c r="UNV232" s="14"/>
      <c r="UNW232" s="101"/>
      <c r="UNX232" s="14"/>
      <c r="UNY232" s="4"/>
      <c r="UNZ232" s="4"/>
      <c r="UOA232" s="4"/>
      <c r="UOB232" s="4"/>
      <c r="UOC232" s="4"/>
      <c r="UOD232" s="4"/>
      <c r="UOE232" s="3"/>
      <c r="UOF232" s="11"/>
      <c r="UOG232" s="4"/>
      <c r="UOH232" s="4"/>
      <c r="UOI232" s="15"/>
      <c r="UOJ232" s="15"/>
      <c r="UOK232" s="3"/>
      <c r="UOL232" s="3"/>
      <c r="UOM232" s="4"/>
      <c r="UON232" s="4"/>
      <c r="UOO232" s="3"/>
      <c r="UOP232" s="6"/>
      <c r="UOQ232" s="14"/>
      <c r="UOR232" s="101"/>
      <c r="UOS232" s="14"/>
      <c r="UOT232" s="4"/>
      <c r="UOU232" s="4"/>
      <c r="UOV232" s="4"/>
      <c r="UOW232" s="4"/>
      <c r="UOX232" s="4"/>
      <c r="UOY232" s="4"/>
      <c r="UOZ232" s="3"/>
      <c r="UPA232" s="11"/>
      <c r="UPB232" s="4"/>
      <c r="UPC232" s="4"/>
      <c r="UPD232" s="15"/>
      <c r="UPE232" s="15"/>
      <c r="UPF232" s="3"/>
      <c r="UPG232" s="3"/>
      <c r="UPH232" s="4"/>
      <c r="UPI232" s="4"/>
      <c r="UPJ232" s="3"/>
      <c r="UPK232" s="6"/>
      <c r="UPL232" s="14"/>
      <c r="UPM232" s="101"/>
      <c r="UPN232" s="14"/>
      <c r="UPO232" s="4"/>
      <c r="UPP232" s="4"/>
      <c r="UPQ232" s="4"/>
      <c r="UPR232" s="4"/>
      <c r="UPS232" s="4"/>
      <c r="UPT232" s="4"/>
      <c r="UPU232" s="3"/>
      <c r="UPV232" s="11"/>
      <c r="UPW232" s="4"/>
      <c r="UPX232" s="4"/>
      <c r="UPY232" s="15"/>
      <c r="UPZ232" s="15"/>
      <c r="UQA232" s="3"/>
      <c r="UQB232" s="3"/>
      <c r="UQC232" s="4"/>
      <c r="UQD232" s="4"/>
      <c r="UQE232" s="3"/>
      <c r="UQF232" s="6"/>
      <c r="UQG232" s="14"/>
      <c r="UQH232" s="101"/>
      <c r="UQI232" s="14"/>
      <c r="UQJ232" s="4"/>
      <c r="UQK232" s="4"/>
      <c r="UQL232" s="4"/>
      <c r="UQM232" s="4"/>
      <c r="UQN232" s="4"/>
      <c r="UQO232" s="4"/>
      <c r="UQP232" s="3"/>
      <c r="UQQ232" s="11"/>
      <c r="UQR232" s="4"/>
      <c r="UQS232" s="4"/>
      <c r="UQT232" s="15"/>
      <c r="UQU232" s="15"/>
      <c r="UQV232" s="3"/>
      <c r="UQW232" s="3"/>
      <c r="UQX232" s="4"/>
      <c r="UQY232" s="4"/>
      <c r="UQZ232" s="3"/>
      <c r="URA232" s="6"/>
      <c r="URB232" s="14"/>
      <c r="URC232" s="101"/>
      <c r="URD232" s="14"/>
      <c r="URE232" s="4"/>
      <c r="URF232" s="4"/>
      <c r="URG232" s="4"/>
      <c r="URH232" s="4"/>
      <c r="URI232" s="4"/>
      <c r="URJ232" s="4"/>
      <c r="URK232" s="3"/>
      <c r="URL232" s="11"/>
      <c r="URM232" s="4"/>
      <c r="URN232" s="4"/>
      <c r="URO232" s="15"/>
      <c r="URP232" s="15"/>
      <c r="URQ232" s="3"/>
      <c r="URR232" s="3"/>
      <c r="URS232" s="4"/>
      <c r="URT232" s="4"/>
      <c r="URU232" s="3"/>
      <c r="URV232" s="6"/>
      <c r="URW232" s="14"/>
      <c r="URX232" s="101"/>
      <c r="URY232" s="14"/>
      <c r="URZ232" s="4"/>
      <c r="USA232" s="4"/>
      <c r="USB232" s="4"/>
      <c r="USC232" s="4"/>
      <c r="USD232" s="4"/>
      <c r="USE232" s="4"/>
      <c r="USF232" s="3"/>
      <c r="USG232" s="11"/>
      <c r="USH232" s="4"/>
      <c r="USI232" s="4"/>
      <c r="USJ232" s="15"/>
      <c r="USK232" s="15"/>
      <c r="USL232" s="3"/>
      <c r="USM232" s="3"/>
      <c r="USN232" s="4"/>
      <c r="USO232" s="4"/>
      <c r="USP232" s="3"/>
      <c r="USQ232" s="6"/>
      <c r="USR232" s="14"/>
      <c r="USS232" s="101"/>
      <c r="UST232" s="14"/>
      <c r="USU232" s="4"/>
      <c r="USV232" s="4"/>
      <c r="USW232" s="4"/>
      <c r="USX232" s="4"/>
      <c r="USY232" s="4"/>
      <c r="USZ232" s="4"/>
      <c r="UTA232" s="3"/>
      <c r="UTB232" s="11"/>
      <c r="UTC232" s="4"/>
      <c r="UTD232" s="4"/>
      <c r="UTE232" s="15"/>
      <c r="UTF232" s="15"/>
      <c r="UTG232" s="3"/>
      <c r="UTH232" s="3"/>
      <c r="UTI232" s="4"/>
      <c r="UTJ232" s="4"/>
      <c r="UTK232" s="3"/>
      <c r="UTL232" s="6"/>
      <c r="UTM232" s="14"/>
      <c r="UTN232" s="101"/>
      <c r="UTO232" s="14"/>
      <c r="UTP232" s="4"/>
      <c r="UTQ232" s="4"/>
      <c r="UTR232" s="4"/>
      <c r="UTS232" s="4"/>
      <c r="UTT232" s="4"/>
      <c r="UTU232" s="4"/>
      <c r="UTV232" s="3"/>
      <c r="UTW232" s="11"/>
      <c r="UTX232" s="4"/>
      <c r="UTY232" s="4"/>
      <c r="UTZ232" s="15"/>
      <c r="UUA232" s="15"/>
      <c r="UUB232" s="3"/>
      <c r="UUC232" s="3"/>
      <c r="UUD232" s="4"/>
      <c r="UUE232" s="4"/>
      <c r="UUF232" s="3"/>
      <c r="UUG232" s="6"/>
      <c r="UUH232" s="14"/>
      <c r="UUI232" s="101"/>
      <c r="UUJ232" s="14"/>
      <c r="UUK232" s="4"/>
      <c r="UUL232" s="4"/>
      <c r="UUM232" s="4"/>
      <c r="UUN232" s="4"/>
      <c r="UUO232" s="4"/>
      <c r="UUP232" s="4"/>
      <c r="UUQ232" s="3"/>
      <c r="UUR232" s="11"/>
      <c r="UUS232" s="4"/>
      <c r="UUT232" s="4"/>
      <c r="UUU232" s="15"/>
      <c r="UUV232" s="15"/>
      <c r="UUW232" s="3"/>
      <c r="UUX232" s="3"/>
      <c r="UUY232" s="4"/>
      <c r="UUZ232" s="4"/>
      <c r="UVA232" s="3"/>
      <c r="UVB232" s="6"/>
      <c r="UVC232" s="14"/>
      <c r="UVD232" s="101"/>
      <c r="UVE232" s="14"/>
      <c r="UVF232" s="4"/>
      <c r="UVG232" s="4"/>
      <c r="UVH232" s="4"/>
      <c r="UVI232" s="4"/>
      <c r="UVJ232" s="4"/>
      <c r="UVK232" s="4"/>
      <c r="UVL232" s="3"/>
      <c r="UVM232" s="11"/>
      <c r="UVN232" s="4"/>
      <c r="UVO232" s="4"/>
      <c r="UVP232" s="15"/>
      <c r="UVQ232" s="15"/>
      <c r="UVR232" s="3"/>
      <c r="UVS232" s="3"/>
      <c r="UVT232" s="4"/>
      <c r="UVU232" s="4"/>
      <c r="UVV232" s="3"/>
      <c r="UVW232" s="6"/>
      <c r="UVX232" s="14"/>
      <c r="UVY232" s="101"/>
      <c r="UVZ232" s="14"/>
      <c r="UWA232" s="4"/>
      <c r="UWB232" s="4"/>
      <c r="UWC232" s="4"/>
      <c r="UWD232" s="4"/>
      <c r="UWE232" s="4"/>
      <c r="UWF232" s="4"/>
      <c r="UWG232" s="3"/>
      <c r="UWH232" s="11"/>
      <c r="UWI232" s="4"/>
      <c r="UWJ232" s="4"/>
      <c r="UWK232" s="15"/>
      <c r="UWL232" s="15"/>
      <c r="UWM232" s="3"/>
      <c r="UWN232" s="3"/>
      <c r="UWO232" s="4"/>
      <c r="UWP232" s="4"/>
      <c r="UWQ232" s="3"/>
      <c r="UWR232" s="6"/>
      <c r="UWS232" s="14"/>
      <c r="UWT232" s="101"/>
      <c r="UWU232" s="14"/>
      <c r="UWV232" s="4"/>
      <c r="UWW232" s="4"/>
      <c r="UWX232" s="4"/>
      <c r="UWY232" s="4"/>
      <c r="UWZ232" s="4"/>
      <c r="UXA232" s="4"/>
      <c r="UXB232" s="3"/>
      <c r="UXC232" s="11"/>
      <c r="UXD232" s="4"/>
      <c r="UXE232" s="4"/>
      <c r="UXF232" s="15"/>
      <c r="UXG232" s="15"/>
      <c r="UXH232" s="3"/>
      <c r="UXI232" s="3"/>
      <c r="UXJ232" s="4"/>
      <c r="UXK232" s="4"/>
      <c r="UXL232" s="3"/>
      <c r="UXM232" s="6"/>
      <c r="UXN232" s="14"/>
      <c r="UXO232" s="101"/>
      <c r="UXP232" s="14"/>
      <c r="UXQ232" s="4"/>
      <c r="UXR232" s="4"/>
      <c r="UXS232" s="4"/>
      <c r="UXT232" s="4"/>
      <c r="UXU232" s="4"/>
      <c r="UXV232" s="4"/>
      <c r="UXW232" s="3"/>
      <c r="UXX232" s="11"/>
      <c r="UXY232" s="4"/>
      <c r="UXZ232" s="4"/>
      <c r="UYA232" s="15"/>
      <c r="UYB232" s="15"/>
      <c r="UYC232" s="3"/>
      <c r="UYD232" s="3"/>
      <c r="UYE232" s="4"/>
      <c r="UYF232" s="4"/>
      <c r="UYG232" s="3"/>
      <c r="UYH232" s="6"/>
      <c r="UYI232" s="14"/>
      <c r="UYJ232" s="101"/>
      <c r="UYK232" s="14"/>
      <c r="UYL232" s="4"/>
      <c r="UYM232" s="4"/>
      <c r="UYN232" s="4"/>
      <c r="UYO232" s="4"/>
      <c r="UYP232" s="4"/>
      <c r="UYQ232" s="4"/>
      <c r="UYR232" s="3"/>
      <c r="UYS232" s="11"/>
      <c r="UYT232" s="4"/>
      <c r="UYU232" s="4"/>
      <c r="UYV232" s="15"/>
      <c r="UYW232" s="15"/>
      <c r="UYX232" s="3"/>
      <c r="UYY232" s="3"/>
      <c r="UYZ232" s="4"/>
      <c r="UZA232" s="4"/>
      <c r="UZB232" s="3"/>
      <c r="UZC232" s="6"/>
      <c r="UZD232" s="14"/>
      <c r="UZE232" s="101"/>
      <c r="UZF232" s="14"/>
      <c r="UZG232" s="4"/>
      <c r="UZH232" s="4"/>
      <c r="UZI232" s="4"/>
      <c r="UZJ232" s="4"/>
      <c r="UZK232" s="4"/>
      <c r="UZL232" s="4"/>
      <c r="UZM232" s="3"/>
      <c r="UZN232" s="11"/>
      <c r="UZO232" s="4"/>
      <c r="UZP232" s="4"/>
      <c r="UZQ232" s="15"/>
      <c r="UZR232" s="15"/>
      <c r="UZS232" s="3"/>
      <c r="UZT232" s="3"/>
      <c r="UZU232" s="4"/>
      <c r="UZV232" s="4"/>
      <c r="UZW232" s="3"/>
      <c r="UZX232" s="6"/>
      <c r="UZY232" s="14"/>
      <c r="UZZ232" s="101"/>
      <c r="VAA232" s="14"/>
      <c r="VAB232" s="4"/>
      <c r="VAC232" s="4"/>
      <c r="VAD232" s="4"/>
      <c r="VAE232" s="4"/>
      <c r="VAF232" s="4"/>
      <c r="VAG232" s="4"/>
      <c r="VAH232" s="3"/>
      <c r="VAI232" s="11"/>
      <c r="VAJ232" s="4"/>
      <c r="VAK232" s="4"/>
      <c r="VAL232" s="15"/>
      <c r="VAM232" s="15"/>
      <c r="VAN232" s="3"/>
      <c r="VAO232" s="3"/>
      <c r="VAP232" s="4"/>
      <c r="VAQ232" s="4"/>
      <c r="VAR232" s="3"/>
      <c r="VAS232" s="6"/>
      <c r="VAT232" s="14"/>
      <c r="VAU232" s="101"/>
      <c r="VAV232" s="14"/>
      <c r="VAW232" s="4"/>
      <c r="VAX232" s="4"/>
      <c r="VAY232" s="4"/>
      <c r="VAZ232" s="4"/>
      <c r="VBA232" s="4"/>
      <c r="VBB232" s="4"/>
      <c r="VBC232" s="3"/>
      <c r="VBD232" s="11"/>
      <c r="VBE232" s="4"/>
      <c r="VBF232" s="4"/>
      <c r="VBG232" s="15"/>
      <c r="VBH232" s="15"/>
      <c r="VBI232" s="3"/>
      <c r="VBJ232" s="3"/>
      <c r="VBK232" s="4"/>
      <c r="VBL232" s="4"/>
      <c r="VBM232" s="3"/>
      <c r="VBN232" s="6"/>
      <c r="VBO232" s="14"/>
      <c r="VBP232" s="101"/>
      <c r="VBQ232" s="14"/>
      <c r="VBR232" s="4"/>
      <c r="VBS232" s="4"/>
      <c r="VBT232" s="4"/>
      <c r="VBU232" s="4"/>
      <c r="VBV232" s="4"/>
      <c r="VBW232" s="4"/>
      <c r="VBX232" s="3"/>
      <c r="VBY232" s="11"/>
      <c r="VBZ232" s="4"/>
      <c r="VCA232" s="4"/>
      <c r="VCB232" s="15"/>
      <c r="VCC232" s="15"/>
      <c r="VCD232" s="3"/>
      <c r="VCE232" s="3"/>
      <c r="VCF232" s="4"/>
      <c r="VCG232" s="4"/>
      <c r="VCH232" s="3"/>
      <c r="VCI232" s="6"/>
      <c r="VCJ232" s="14"/>
      <c r="VCK232" s="101"/>
      <c r="VCL232" s="14"/>
      <c r="VCM232" s="4"/>
      <c r="VCN232" s="4"/>
      <c r="VCO232" s="4"/>
      <c r="VCP232" s="4"/>
      <c r="VCQ232" s="4"/>
      <c r="VCR232" s="4"/>
      <c r="VCS232" s="3"/>
      <c r="VCT232" s="11"/>
      <c r="VCU232" s="4"/>
      <c r="VCV232" s="4"/>
      <c r="VCW232" s="15"/>
      <c r="VCX232" s="15"/>
      <c r="VCY232" s="3"/>
      <c r="VCZ232" s="3"/>
      <c r="VDA232" s="4"/>
      <c r="VDB232" s="4"/>
      <c r="VDC232" s="3"/>
      <c r="VDD232" s="6"/>
      <c r="VDE232" s="14"/>
      <c r="VDF232" s="101"/>
      <c r="VDG232" s="14"/>
      <c r="VDH232" s="4"/>
      <c r="VDI232" s="4"/>
      <c r="VDJ232" s="4"/>
      <c r="VDK232" s="4"/>
      <c r="VDL232" s="4"/>
      <c r="VDM232" s="4"/>
      <c r="VDN232" s="3"/>
      <c r="VDO232" s="11"/>
      <c r="VDP232" s="4"/>
      <c r="VDQ232" s="4"/>
      <c r="VDR232" s="15"/>
      <c r="VDS232" s="15"/>
      <c r="VDT232" s="3"/>
      <c r="VDU232" s="3"/>
      <c r="VDV232" s="4"/>
      <c r="VDW232" s="4"/>
      <c r="VDX232" s="3"/>
      <c r="VDY232" s="6"/>
      <c r="VDZ232" s="14"/>
      <c r="VEA232" s="101"/>
      <c r="VEB232" s="14"/>
      <c r="VEC232" s="4"/>
      <c r="VED232" s="4"/>
      <c r="VEE232" s="4"/>
      <c r="VEF232" s="4"/>
      <c r="VEG232" s="4"/>
      <c r="VEH232" s="4"/>
      <c r="VEI232" s="3"/>
      <c r="VEJ232" s="11"/>
      <c r="VEK232" s="4"/>
      <c r="VEL232" s="4"/>
      <c r="VEM232" s="15"/>
      <c r="VEN232" s="15"/>
      <c r="VEO232" s="3"/>
      <c r="VEP232" s="3"/>
      <c r="VEQ232" s="4"/>
      <c r="VER232" s="4"/>
      <c r="VES232" s="3"/>
      <c r="VET232" s="6"/>
      <c r="VEU232" s="14"/>
      <c r="VEV232" s="101"/>
      <c r="VEW232" s="14"/>
      <c r="VEX232" s="4"/>
      <c r="VEY232" s="4"/>
      <c r="VEZ232" s="4"/>
      <c r="VFA232" s="4"/>
      <c r="VFB232" s="4"/>
      <c r="VFC232" s="4"/>
      <c r="VFD232" s="3"/>
      <c r="VFE232" s="11"/>
      <c r="VFF232" s="4"/>
      <c r="VFG232" s="4"/>
      <c r="VFH232" s="15"/>
      <c r="VFI232" s="15"/>
      <c r="VFJ232" s="3"/>
      <c r="VFK232" s="3"/>
      <c r="VFL232" s="4"/>
      <c r="VFM232" s="4"/>
      <c r="VFN232" s="3"/>
      <c r="VFO232" s="6"/>
      <c r="VFP232" s="14"/>
      <c r="VFQ232" s="101"/>
      <c r="VFR232" s="14"/>
      <c r="VFS232" s="4"/>
      <c r="VFT232" s="4"/>
      <c r="VFU232" s="4"/>
      <c r="VFV232" s="4"/>
      <c r="VFW232" s="4"/>
      <c r="VFX232" s="4"/>
      <c r="VFY232" s="3"/>
      <c r="VFZ232" s="11"/>
      <c r="VGA232" s="4"/>
      <c r="VGB232" s="4"/>
      <c r="VGC232" s="15"/>
      <c r="VGD232" s="15"/>
      <c r="VGE232" s="3"/>
      <c r="VGF232" s="3"/>
      <c r="VGG232" s="4"/>
      <c r="VGH232" s="4"/>
      <c r="VGI232" s="3"/>
      <c r="VGJ232" s="6"/>
      <c r="VGK232" s="14"/>
      <c r="VGL232" s="101"/>
      <c r="VGM232" s="14"/>
      <c r="VGN232" s="4"/>
      <c r="VGO232" s="4"/>
      <c r="VGP232" s="4"/>
      <c r="VGQ232" s="4"/>
      <c r="VGR232" s="4"/>
      <c r="VGS232" s="4"/>
      <c r="VGT232" s="3"/>
      <c r="VGU232" s="11"/>
      <c r="VGV232" s="4"/>
      <c r="VGW232" s="4"/>
      <c r="VGX232" s="15"/>
      <c r="VGY232" s="15"/>
      <c r="VGZ232" s="3"/>
      <c r="VHA232" s="3"/>
      <c r="VHB232" s="4"/>
      <c r="VHC232" s="4"/>
      <c r="VHD232" s="3"/>
      <c r="VHE232" s="6"/>
      <c r="VHF232" s="14"/>
      <c r="VHG232" s="101"/>
      <c r="VHH232" s="14"/>
      <c r="VHI232" s="4"/>
      <c r="VHJ232" s="4"/>
      <c r="VHK232" s="4"/>
      <c r="VHL232" s="4"/>
      <c r="VHM232" s="4"/>
      <c r="VHN232" s="4"/>
      <c r="VHO232" s="3"/>
      <c r="VHP232" s="11"/>
      <c r="VHQ232" s="4"/>
      <c r="VHR232" s="4"/>
      <c r="VHS232" s="15"/>
      <c r="VHT232" s="15"/>
      <c r="VHU232" s="3"/>
      <c r="VHV232" s="3"/>
      <c r="VHW232" s="4"/>
      <c r="VHX232" s="4"/>
      <c r="VHY232" s="3"/>
      <c r="VHZ232" s="6"/>
      <c r="VIA232" s="14"/>
      <c r="VIB232" s="101"/>
      <c r="VIC232" s="14"/>
      <c r="VID232" s="4"/>
      <c r="VIE232" s="4"/>
      <c r="VIF232" s="4"/>
      <c r="VIG232" s="4"/>
      <c r="VIH232" s="4"/>
      <c r="VII232" s="4"/>
      <c r="VIJ232" s="3"/>
      <c r="VIK232" s="11"/>
      <c r="VIL232" s="4"/>
      <c r="VIM232" s="4"/>
      <c r="VIN232" s="15"/>
      <c r="VIO232" s="15"/>
      <c r="VIP232" s="3"/>
      <c r="VIQ232" s="3"/>
      <c r="VIR232" s="4"/>
      <c r="VIS232" s="4"/>
      <c r="VIT232" s="3"/>
      <c r="VIU232" s="6"/>
      <c r="VIV232" s="14"/>
      <c r="VIW232" s="101"/>
      <c r="VIX232" s="14"/>
      <c r="VIY232" s="4"/>
      <c r="VIZ232" s="4"/>
      <c r="VJA232" s="4"/>
      <c r="VJB232" s="4"/>
      <c r="VJC232" s="4"/>
      <c r="VJD232" s="4"/>
      <c r="VJE232" s="3"/>
      <c r="VJF232" s="11"/>
      <c r="VJG232" s="4"/>
      <c r="VJH232" s="4"/>
      <c r="VJI232" s="15"/>
      <c r="VJJ232" s="15"/>
      <c r="VJK232" s="3"/>
      <c r="VJL232" s="3"/>
      <c r="VJM232" s="4"/>
      <c r="VJN232" s="4"/>
      <c r="VJO232" s="3"/>
      <c r="VJP232" s="6"/>
      <c r="VJQ232" s="14"/>
      <c r="VJR232" s="101"/>
      <c r="VJS232" s="14"/>
      <c r="VJT232" s="4"/>
      <c r="VJU232" s="4"/>
      <c r="VJV232" s="4"/>
      <c r="VJW232" s="4"/>
      <c r="VJX232" s="4"/>
      <c r="VJY232" s="4"/>
      <c r="VJZ232" s="3"/>
      <c r="VKA232" s="11"/>
      <c r="VKB232" s="4"/>
      <c r="VKC232" s="4"/>
      <c r="VKD232" s="15"/>
      <c r="VKE232" s="15"/>
      <c r="VKF232" s="3"/>
      <c r="VKG232" s="3"/>
      <c r="VKH232" s="4"/>
      <c r="VKI232" s="4"/>
      <c r="VKJ232" s="3"/>
      <c r="VKK232" s="6"/>
      <c r="VKL232" s="14"/>
      <c r="VKM232" s="101"/>
      <c r="VKN232" s="14"/>
      <c r="VKO232" s="4"/>
      <c r="VKP232" s="4"/>
      <c r="VKQ232" s="4"/>
      <c r="VKR232" s="4"/>
      <c r="VKS232" s="4"/>
      <c r="VKT232" s="4"/>
      <c r="VKU232" s="3"/>
      <c r="VKV232" s="11"/>
      <c r="VKW232" s="4"/>
      <c r="VKX232" s="4"/>
      <c r="VKY232" s="15"/>
      <c r="VKZ232" s="15"/>
      <c r="VLA232" s="3"/>
      <c r="VLB232" s="3"/>
      <c r="VLC232" s="4"/>
      <c r="VLD232" s="4"/>
      <c r="VLE232" s="3"/>
      <c r="VLF232" s="6"/>
      <c r="VLG232" s="14"/>
      <c r="VLH232" s="101"/>
      <c r="VLI232" s="14"/>
      <c r="VLJ232" s="4"/>
      <c r="VLK232" s="4"/>
      <c r="VLL232" s="4"/>
      <c r="VLM232" s="4"/>
      <c r="VLN232" s="4"/>
      <c r="VLO232" s="4"/>
      <c r="VLP232" s="3"/>
      <c r="VLQ232" s="11"/>
      <c r="VLR232" s="4"/>
      <c r="VLS232" s="4"/>
      <c r="VLT232" s="15"/>
      <c r="VLU232" s="15"/>
      <c r="VLV232" s="3"/>
      <c r="VLW232" s="3"/>
      <c r="VLX232" s="4"/>
      <c r="VLY232" s="4"/>
      <c r="VLZ232" s="3"/>
      <c r="VMA232" s="6"/>
      <c r="VMB232" s="14"/>
      <c r="VMC232" s="101"/>
      <c r="VMD232" s="14"/>
      <c r="VME232" s="4"/>
      <c r="VMF232" s="4"/>
      <c r="VMG232" s="4"/>
      <c r="VMH232" s="4"/>
      <c r="VMI232" s="4"/>
      <c r="VMJ232" s="4"/>
      <c r="VMK232" s="3"/>
      <c r="VML232" s="11"/>
      <c r="VMM232" s="4"/>
      <c r="VMN232" s="4"/>
      <c r="VMO232" s="15"/>
      <c r="VMP232" s="15"/>
      <c r="VMQ232" s="3"/>
      <c r="VMR232" s="3"/>
      <c r="VMS232" s="4"/>
      <c r="VMT232" s="4"/>
      <c r="VMU232" s="3"/>
      <c r="VMV232" s="6"/>
      <c r="VMW232" s="14"/>
      <c r="VMX232" s="101"/>
      <c r="VMY232" s="14"/>
      <c r="VMZ232" s="4"/>
      <c r="VNA232" s="4"/>
      <c r="VNB232" s="4"/>
      <c r="VNC232" s="4"/>
      <c r="VND232" s="4"/>
      <c r="VNE232" s="4"/>
      <c r="VNF232" s="3"/>
      <c r="VNG232" s="11"/>
      <c r="VNH232" s="4"/>
      <c r="VNI232" s="4"/>
      <c r="VNJ232" s="15"/>
      <c r="VNK232" s="15"/>
      <c r="VNL232" s="3"/>
      <c r="VNM232" s="3"/>
      <c r="VNN232" s="4"/>
      <c r="VNO232" s="4"/>
      <c r="VNP232" s="3"/>
      <c r="VNQ232" s="6"/>
      <c r="VNR232" s="14"/>
      <c r="VNS232" s="101"/>
      <c r="VNT232" s="14"/>
      <c r="VNU232" s="4"/>
      <c r="VNV232" s="4"/>
      <c r="VNW232" s="4"/>
      <c r="VNX232" s="4"/>
      <c r="VNY232" s="4"/>
      <c r="VNZ232" s="4"/>
      <c r="VOA232" s="3"/>
      <c r="VOB232" s="11"/>
      <c r="VOC232" s="4"/>
      <c r="VOD232" s="4"/>
      <c r="VOE232" s="15"/>
      <c r="VOF232" s="15"/>
      <c r="VOG232" s="3"/>
      <c r="VOH232" s="3"/>
      <c r="VOI232" s="4"/>
      <c r="VOJ232" s="4"/>
      <c r="VOK232" s="3"/>
      <c r="VOL232" s="6"/>
      <c r="VOM232" s="14"/>
      <c r="VON232" s="101"/>
      <c r="VOO232" s="14"/>
      <c r="VOP232" s="4"/>
      <c r="VOQ232" s="4"/>
      <c r="VOR232" s="4"/>
      <c r="VOS232" s="4"/>
      <c r="VOT232" s="4"/>
      <c r="VOU232" s="4"/>
      <c r="VOV232" s="3"/>
      <c r="VOW232" s="11"/>
      <c r="VOX232" s="4"/>
      <c r="VOY232" s="4"/>
      <c r="VOZ232" s="15"/>
      <c r="VPA232" s="15"/>
      <c r="VPB232" s="3"/>
      <c r="VPC232" s="3"/>
      <c r="VPD232" s="4"/>
      <c r="VPE232" s="4"/>
      <c r="VPF232" s="3"/>
      <c r="VPG232" s="6"/>
      <c r="VPH232" s="14"/>
      <c r="VPI232" s="101"/>
      <c r="VPJ232" s="14"/>
      <c r="VPK232" s="4"/>
      <c r="VPL232" s="4"/>
      <c r="VPM232" s="4"/>
      <c r="VPN232" s="4"/>
      <c r="VPO232" s="4"/>
      <c r="VPP232" s="4"/>
      <c r="VPQ232" s="3"/>
      <c r="VPR232" s="11"/>
      <c r="VPS232" s="4"/>
      <c r="VPT232" s="4"/>
      <c r="VPU232" s="15"/>
      <c r="VPV232" s="15"/>
      <c r="VPW232" s="3"/>
      <c r="VPX232" s="3"/>
      <c r="VPY232" s="4"/>
      <c r="VPZ232" s="4"/>
      <c r="VQA232" s="3"/>
      <c r="VQB232" s="6"/>
      <c r="VQC232" s="14"/>
      <c r="VQD232" s="101"/>
      <c r="VQE232" s="14"/>
      <c r="VQF232" s="4"/>
      <c r="VQG232" s="4"/>
      <c r="VQH232" s="4"/>
      <c r="VQI232" s="4"/>
      <c r="VQJ232" s="4"/>
      <c r="VQK232" s="4"/>
      <c r="VQL232" s="3"/>
      <c r="VQM232" s="11"/>
      <c r="VQN232" s="4"/>
      <c r="VQO232" s="4"/>
      <c r="VQP232" s="15"/>
      <c r="VQQ232" s="15"/>
      <c r="VQR232" s="3"/>
      <c r="VQS232" s="3"/>
      <c r="VQT232" s="4"/>
      <c r="VQU232" s="4"/>
      <c r="VQV232" s="3"/>
      <c r="VQW232" s="6"/>
      <c r="VQX232" s="14"/>
      <c r="VQY232" s="101"/>
      <c r="VQZ232" s="14"/>
      <c r="VRA232" s="4"/>
      <c r="VRB232" s="4"/>
      <c r="VRC232" s="4"/>
      <c r="VRD232" s="4"/>
      <c r="VRE232" s="4"/>
      <c r="VRF232" s="4"/>
      <c r="VRG232" s="3"/>
      <c r="VRH232" s="11"/>
      <c r="VRI232" s="4"/>
      <c r="VRJ232" s="4"/>
      <c r="VRK232" s="15"/>
      <c r="VRL232" s="15"/>
      <c r="VRM232" s="3"/>
      <c r="VRN232" s="3"/>
      <c r="VRO232" s="4"/>
      <c r="VRP232" s="4"/>
      <c r="VRQ232" s="3"/>
      <c r="VRR232" s="6"/>
      <c r="VRS232" s="14"/>
      <c r="VRT232" s="101"/>
      <c r="VRU232" s="14"/>
      <c r="VRV232" s="4"/>
      <c r="VRW232" s="4"/>
      <c r="VRX232" s="4"/>
      <c r="VRY232" s="4"/>
      <c r="VRZ232" s="4"/>
      <c r="VSA232" s="4"/>
      <c r="VSB232" s="3"/>
      <c r="VSC232" s="11"/>
      <c r="VSD232" s="4"/>
      <c r="VSE232" s="4"/>
      <c r="VSF232" s="15"/>
      <c r="VSG232" s="15"/>
      <c r="VSH232" s="3"/>
      <c r="VSI232" s="3"/>
      <c r="VSJ232" s="4"/>
      <c r="VSK232" s="4"/>
      <c r="VSL232" s="3"/>
      <c r="VSM232" s="6"/>
      <c r="VSN232" s="14"/>
      <c r="VSO232" s="101"/>
      <c r="VSP232" s="14"/>
      <c r="VSQ232" s="4"/>
      <c r="VSR232" s="4"/>
      <c r="VSS232" s="4"/>
      <c r="VST232" s="4"/>
      <c r="VSU232" s="4"/>
      <c r="VSV232" s="4"/>
      <c r="VSW232" s="3"/>
      <c r="VSX232" s="11"/>
      <c r="VSY232" s="4"/>
      <c r="VSZ232" s="4"/>
      <c r="VTA232" s="15"/>
      <c r="VTB232" s="15"/>
      <c r="VTC232" s="3"/>
      <c r="VTD232" s="3"/>
      <c r="VTE232" s="4"/>
      <c r="VTF232" s="4"/>
      <c r="VTG232" s="3"/>
      <c r="VTH232" s="6"/>
      <c r="VTI232" s="14"/>
      <c r="VTJ232" s="101"/>
      <c r="VTK232" s="14"/>
      <c r="VTL232" s="4"/>
      <c r="VTM232" s="4"/>
      <c r="VTN232" s="4"/>
      <c r="VTO232" s="4"/>
      <c r="VTP232" s="4"/>
      <c r="VTQ232" s="4"/>
      <c r="VTR232" s="3"/>
      <c r="VTS232" s="11"/>
      <c r="VTT232" s="4"/>
      <c r="VTU232" s="4"/>
      <c r="VTV232" s="15"/>
      <c r="VTW232" s="15"/>
      <c r="VTX232" s="3"/>
      <c r="VTY232" s="3"/>
      <c r="VTZ232" s="4"/>
      <c r="VUA232" s="4"/>
      <c r="VUB232" s="3"/>
      <c r="VUC232" s="6"/>
      <c r="VUD232" s="14"/>
      <c r="VUE232" s="101"/>
      <c r="VUF232" s="14"/>
      <c r="VUG232" s="4"/>
      <c r="VUH232" s="4"/>
      <c r="VUI232" s="4"/>
      <c r="VUJ232" s="4"/>
      <c r="VUK232" s="4"/>
      <c r="VUL232" s="4"/>
      <c r="VUM232" s="3"/>
      <c r="VUN232" s="11"/>
      <c r="VUO232" s="4"/>
      <c r="VUP232" s="4"/>
      <c r="VUQ232" s="15"/>
      <c r="VUR232" s="15"/>
      <c r="VUS232" s="3"/>
      <c r="VUT232" s="3"/>
      <c r="VUU232" s="4"/>
      <c r="VUV232" s="4"/>
      <c r="VUW232" s="3"/>
      <c r="VUX232" s="6"/>
      <c r="VUY232" s="14"/>
      <c r="VUZ232" s="101"/>
      <c r="VVA232" s="14"/>
      <c r="VVB232" s="4"/>
      <c r="VVC232" s="4"/>
      <c r="VVD232" s="4"/>
      <c r="VVE232" s="4"/>
      <c r="VVF232" s="4"/>
      <c r="VVG232" s="4"/>
      <c r="VVH232" s="3"/>
      <c r="VVI232" s="11"/>
      <c r="VVJ232" s="4"/>
      <c r="VVK232" s="4"/>
      <c r="VVL232" s="15"/>
      <c r="VVM232" s="15"/>
      <c r="VVN232" s="3"/>
      <c r="VVO232" s="3"/>
      <c r="VVP232" s="4"/>
      <c r="VVQ232" s="4"/>
      <c r="VVR232" s="3"/>
      <c r="VVS232" s="6"/>
      <c r="VVT232" s="14"/>
      <c r="VVU232" s="101"/>
      <c r="VVV232" s="14"/>
      <c r="VVW232" s="4"/>
      <c r="VVX232" s="4"/>
      <c r="VVY232" s="4"/>
      <c r="VVZ232" s="4"/>
      <c r="VWA232" s="4"/>
      <c r="VWB232" s="4"/>
      <c r="VWC232" s="3"/>
      <c r="VWD232" s="11"/>
      <c r="VWE232" s="4"/>
      <c r="VWF232" s="4"/>
      <c r="VWG232" s="15"/>
      <c r="VWH232" s="15"/>
      <c r="VWI232" s="3"/>
      <c r="VWJ232" s="3"/>
      <c r="VWK232" s="4"/>
      <c r="VWL232" s="4"/>
      <c r="VWM232" s="3"/>
      <c r="VWN232" s="6"/>
      <c r="VWO232" s="14"/>
      <c r="VWP232" s="101"/>
      <c r="VWQ232" s="14"/>
      <c r="VWR232" s="4"/>
      <c r="VWS232" s="4"/>
      <c r="VWT232" s="4"/>
      <c r="VWU232" s="4"/>
      <c r="VWV232" s="4"/>
      <c r="VWW232" s="4"/>
      <c r="VWX232" s="3"/>
      <c r="VWY232" s="11"/>
      <c r="VWZ232" s="4"/>
      <c r="VXA232" s="4"/>
      <c r="VXB232" s="15"/>
      <c r="VXC232" s="15"/>
      <c r="VXD232" s="3"/>
      <c r="VXE232" s="3"/>
      <c r="VXF232" s="4"/>
      <c r="VXG232" s="4"/>
      <c r="VXH232" s="3"/>
      <c r="VXI232" s="6"/>
      <c r="VXJ232" s="14"/>
      <c r="VXK232" s="101"/>
      <c r="VXL232" s="14"/>
      <c r="VXM232" s="4"/>
      <c r="VXN232" s="4"/>
      <c r="VXO232" s="4"/>
      <c r="VXP232" s="4"/>
      <c r="VXQ232" s="4"/>
      <c r="VXR232" s="4"/>
      <c r="VXS232" s="3"/>
      <c r="VXT232" s="11"/>
      <c r="VXU232" s="4"/>
      <c r="VXV232" s="4"/>
      <c r="VXW232" s="15"/>
      <c r="VXX232" s="15"/>
      <c r="VXY232" s="3"/>
      <c r="VXZ232" s="3"/>
      <c r="VYA232" s="4"/>
      <c r="VYB232" s="4"/>
      <c r="VYC232" s="3"/>
      <c r="VYD232" s="6"/>
      <c r="VYE232" s="14"/>
      <c r="VYF232" s="101"/>
      <c r="VYG232" s="14"/>
      <c r="VYH232" s="4"/>
      <c r="VYI232" s="4"/>
      <c r="VYJ232" s="4"/>
      <c r="VYK232" s="4"/>
      <c r="VYL232" s="4"/>
      <c r="VYM232" s="4"/>
      <c r="VYN232" s="3"/>
      <c r="VYO232" s="11"/>
      <c r="VYP232" s="4"/>
      <c r="VYQ232" s="4"/>
      <c r="VYR232" s="15"/>
      <c r="VYS232" s="15"/>
      <c r="VYT232" s="3"/>
      <c r="VYU232" s="3"/>
      <c r="VYV232" s="4"/>
      <c r="VYW232" s="4"/>
      <c r="VYX232" s="3"/>
      <c r="VYY232" s="6"/>
      <c r="VYZ232" s="14"/>
      <c r="VZA232" s="101"/>
      <c r="VZB232" s="14"/>
      <c r="VZC232" s="4"/>
      <c r="VZD232" s="4"/>
      <c r="VZE232" s="4"/>
      <c r="VZF232" s="4"/>
      <c r="VZG232" s="4"/>
      <c r="VZH232" s="4"/>
      <c r="VZI232" s="3"/>
      <c r="VZJ232" s="11"/>
      <c r="VZK232" s="4"/>
      <c r="VZL232" s="4"/>
      <c r="VZM232" s="15"/>
      <c r="VZN232" s="15"/>
      <c r="VZO232" s="3"/>
      <c r="VZP232" s="3"/>
      <c r="VZQ232" s="4"/>
      <c r="VZR232" s="4"/>
      <c r="VZS232" s="3"/>
      <c r="VZT232" s="6"/>
      <c r="VZU232" s="14"/>
      <c r="VZV232" s="101"/>
      <c r="VZW232" s="14"/>
      <c r="VZX232" s="4"/>
      <c r="VZY232" s="4"/>
      <c r="VZZ232" s="4"/>
      <c r="WAA232" s="4"/>
      <c r="WAB232" s="4"/>
      <c r="WAC232" s="4"/>
      <c r="WAD232" s="3"/>
      <c r="WAE232" s="11"/>
      <c r="WAF232" s="4"/>
      <c r="WAG232" s="4"/>
      <c r="WAH232" s="15"/>
      <c r="WAI232" s="15"/>
      <c r="WAJ232" s="3"/>
      <c r="WAK232" s="3"/>
      <c r="WAL232" s="4"/>
      <c r="WAM232" s="4"/>
      <c r="WAN232" s="3"/>
      <c r="WAO232" s="6"/>
      <c r="WAP232" s="14"/>
      <c r="WAQ232" s="101"/>
      <c r="WAR232" s="14"/>
      <c r="WAS232" s="4"/>
      <c r="WAT232" s="4"/>
      <c r="WAU232" s="4"/>
      <c r="WAV232" s="4"/>
      <c r="WAW232" s="4"/>
      <c r="WAX232" s="4"/>
      <c r="WAY232" s="3"/>
      <c r="WAZ232" s="11"/>
      <c r="WBA232" s="4"/>
      <c r="WBB232" s="4"/>
      <c r="WBC232" s="15"/>
      <c r="WBD232" s="15"/>
      <c r="WBE232" s="3"/>
      <c r="WBF232" s="3"/>
      <c r="WBG232" s="4"/>
      <c r="WBH232" s="4"/>
      <c r="WBI232" s="3"/>
      <c r="WBJ232" s="6"/>
      <c r="WBK232" s="14"/>
      <c r="WBL232" s="101"/>
      <c r="WBM232" s="14"/>
      <c r="WBN232" s="4"/>
      <c r="WBO232" s="4"/>
      <c r="WBP232" s="4"/>
      <c r="WBQ232" s="4"/>
      <c r="WBR232" s="4"/>
      <c r="WBS232" s="4"/>
      <c r="WBT232" s="3"/>
      <c r="WBU232" s="11"/>
      <c r="WBV232" s="4"/>
      <c r="WBW232" s="4"/>
      <c r="WBX232" s="15"/>
      <c r="WBY232" s="15"/>
      <c r="WBZ232" s="3"/>
      <c r="WCA232" s="3"/>
      <c r="WCB232" s="4"/>
      <c r="WCC232" s="4"/>
      <c r="WCD232" s="3"/>
      <c r="WCE232" s="6"/>
      <c r="WCF232" s="14"/>
      <c r="WCG232" s="101"/>
      <c r="WCH232" s="14"/>
      <c r="WCI232" s="4"/>
      <c r="WCJ232" s="4"/>
      <c r="WCK232" s="4"/>
      <c r="WCL232" s="4"/>
      <c r="WCM232" s="4"/>
      <c r="WCN232" s="4"/>
      <c r="WCO232" s="3"/>
      <c r="WCP232" s="11"/>
      <c r="WCQ232" s="4"/>
      <c r="WCR232" s="4"/>
      <c r="WCS232" s="15"/>
      <c r="WCT232" s="15"/>
      <c r="WCU232" s="3"/>
      <c r="WCV232" s="3"/>
      <c r="WCW232" s="4"/>
      <c r="WCX232" s="4"/>
      <c r="WCY232" s="3"/>
      <c r="WCZ232" s="6"/>
      <c r="WDA232" s="14"/>
      <c r="WDB232" s="101"/>
      <c r="WDC232" s="14"/>
      <c r="WDD232" s="4"/>
      <c r="WDE232" s="4"/>
      <c r="WDF232" s="4"/>
      <c r="WDG232" s="4"/>
      <c r="WDH232" s="4"/>
      <c r="WDI232" s="4"/>
      <c r="WDJ232" s="3"/>
      <c r="WDK232" s="11"/>
      <c r="WDL232" s="4"/>
      <c r="WDM232" s="4"/>
      <c r="WDN232" s="15"/>
      <c r="WDO232" s="15"/>
      <c r="WDP232" s="3"/>
      <c r="WDQ232" s="3"/>
      <c r="WDR232" s="4"/>
      <c r="WDS232" s="4"/>
      <c r="WDT232" s="3"/>
      <c r="WDU232" s="6"/>
      <c r="WDV232" s="14"/>
      <c r="WDW232" s="101"/>
      <c r="WDX232" s="14"/>
      <c r="WDY232" s="4"/>
      <c r="WDZ232" s="4"/>
      <c r="WEA232" s="4"/>
      <c r="WEB232" s="4"/>
      <c r="WEC232" s="4"/>
      <c r="WED232" s="4"/>
      <c r="WEE232" s="3"/>
      <c r="WEF232" s="11"/>
      <c r="WEG232" s="4"/>
      <c r="WEH232" s="4"/>
      <c r="WEI232" s="15"/>
      <c r="WEJ232" s="15"/>
      <c r="WEK232" s="3"/>
      <c r="WEL232" s="3"/>
      <c r="WEM232" s="4"/>
      <c r="WEN232" s="4"/>
      <c r="WEO232" s="3"/>
      <c r="WEP232" s="6"/>
      <c r="WEQ232" s="14"/>
      <c r="WER232" s="101"/>
      <c r="WES232" s="14"/>
      <c r="WET232" s="4"/>
      <c r="WEU232" s="4"/>
      <c r="WEV232" s="4"/>
      <c r="WEW232" s="4"/>
      <c r="WEX232" s="4"/>
      <c r="WEY232" s="4"/>
      <c r="WEZ232" s="3"/>
      <c r="WFA232" s="11"/>
      <c r="WFB232" s="4"/>
      <c r="WFC232" s="4"/>
      <c r="WFD232" s="15"/>
      <c r="WFE232" s="15"/>
      <c r="WFF232" s="3"/>
      <c r="WFG232" s="3"/>
      <c r="WFH232" s="4"/>
      <c r="WFI232" s="4"/>
      <c r="WFJ232" s="3"/>
      <c r="WFK232" s="6"/>
      <c r="WFL232" s="14"/>
      <c r="WFM232" s="101"/>
      <c r="WFN232" s="14"/>
      <c r="WFO232" s="4"/>
      <c r="WFP232" s="4"/>
      <c r="WFQ232" s="4"/>
      <c r="WFR232" s="4"/>
      <c r="WFS232" s="4"/>
      <c r="WFT232" s="4"/>
      <c r="WFU232" s="3"/>
      <c r="WFV232" s="11"/>
      <c r="WFW232" s="4"/>
      <c r="WFX232" s="4"/>
      <c r="WFY232" s="15"/>
      <c r="WFZ232" s="15"/>
      <c r="WGA232" s="3"/>
      <c r="WGB232" s="3"/>
      <c r="WGC232" s="4"/>
      <c r="WGD232" s="4"/>
      <c r="WGE232" s="3"/>
      <c r="WGF232" s="6"/>
      <c r="WGG232" s="14"/>
      <c r="WGH232" s="101"/>
      <c r="WGI232" s="14"/>
      <c r="WGJ232" s="4"/>
      <c r="WGK232" s="4"/>
      <c r="WGL232" s="4"/>
      <c r="WGM232" s="4"/>
      <c r="WGN232" s="4"/>
      <c r="WGO232" s="4"/>
      <c r="WGP232" s="3"/>
      <c r="WGQ232" s="11"/>
      <c r="WGR232" s="4"/>
      <c r="WGS232" s="4"/>
      <c r="WGT232" s="15"/>
      <c r="WGU232" s="15"/>
      <c r="WGV232" s="3"/>
      <c r="WGW232" s="3"/>
      <c r="WGX232" s="4"/>
      <c r="WGY232" s="4"/>
      <c r="WGZ232" s="3"/>
      <c r="WHA232" s="6"/>
      <c r="WHB232" s="14"/>
      <c r="WHC232" s="101"/>
      <c r="WHD232" s="14"/>
      <c r="WHE232" s="4"/>
      <c r="WHF232" s="4"/>
      <c r="WHG232" s="4"/>
      <c r="WHH232" s="4"/>
      <c r="WHI232" s="4"/>
      <c r="WHJ232" s="4"/>
      <c r="WHK232" s="3"/>
      <c r="WHL232" s="11"/>
      <c r="WHM232" s="4"/>
      <c r="WHN232" s="4"/>
      <c r="WHO232" s="15"/>
      <c r="WHP232" s="15"/>
      <c r="WHQ232" s="3"/>
      <c r="WHR232" s="3"/>
      <c r="WHS232" s="4"/>
      <c r="WHT232" s="4"/>
      <c r="WHU232" s="3"/>
      <c r="WHV232" s="6"/>
      <c r="WHW232" s="14"/>
      <c r="WHX232" s="101"/>
      <c r="WHY232" s="14"/>
      <c r="WHZ232" s="4"/>
      <c r="WIA232" s="4"/>
      <c r="WIB232" s="4"/>
      <c r="WIC232" s="4"/>
      <c r="WID232" s="4"/>
      <c r="WIE232" s="4"/>
      <c r="WIF232" s="3"/>
      <c r="WIG232" s="11"/>
      <c r="WIH232" s="4"/>
      <c r="WII232" s="4"/>
      <c r="WIJ232" s="15"/>
      <c r="WIK232" s="15"/>
      <c r="WIL232" s="3"/>
      <c r="WIM232" s="3"/>
      <c r="WIN232" s="4"/>
      <c r="WIO232" s="4"/>
      <c r="WIP232" s="3"/>
      <c r="WIQ232" s="6"/>
      <c r="WIR232" s="14"/>
      <c r="WIS232" s="101"/>
      <c r="WIT232" s="14"/>
      <c r="WIU232" s="4"/>
      <c r="WIV232" s="4"/>
      <c r="WIW232" s="4"/>
      <c r="WIX232" s="4"/>
      <c r="WIY232" s="4"/>
      <c r="WIZ232" s="4"/>
      <c r="WJA232" s="3"/>
      <c r="WJB232" s="11"/>
      <c r="WJC232" s="4"/>
      <c r="WJD232" s="4"/>
      <c r="WJE232" s="15"/>
      <c r="WJF232" s="15"/>
      <c r="WJG232" s="3"/>
      <c r="WJH232" s="3"/>
      <c r="WJI232" s="4"/>
      <c r="WJJ232" s="4"/>
      <c r="WJK232" s="3"/>
      <c r="WJL232" s="6"/>
      <c r="WJM232" s="14"/>
      <c r="WJN232" s="101"/>
      <c r="WJO232" s="14"/>
      <c r="WJP232" s="4"/>
      <c r="WJQ232" s="4"/>
      <c r="WJR232" s="4"/>
      <c r="WJS232" s="4"/>
      <c r="WJT232" s="4"/>
      <c r="WJU232" s="4"/>
      <c r="WJV232" s="3"/>
      <c r="WJW232" s="11"/>
      <c r="WJX232" s="4"/>
      <c r="WJY232" s="4"/>
      <c r="WJZ232" s="15"/>
      <c r="WKA232" s="15"/>
      <c r="WKB232" s="3"/>
      <c r="WKC232" s="3"/>
      <c r="WKD232" s="4"/>
      <c r="WKE232" s="4"/>
      <c r="WKF232" s="3"/>
      <c r="WKG232" s="6"/>
      <c r="WKH232" s="14"/>
      <c r="WKI232" s="101"/>
      <c r="WKJ232" s="14"/>
      <c r="WKK232" s="4"/>
      <c r="WKL232" s="4"/>
      <c r="WKM232" s="4"/>
      <c r="WKN232" s="4"/>
      <c r="WKO232" s="4"/>
      <c r="WKP232" s="4"/>
      <c r="WKQ232" s="3"/>
      <c r="WKR232" s="11"/>
      <c r="WKS232" s="4"/>
      <c r="WKT232" s="4"/>
      <c r="WKU232" s="15"/>
      <c r="WKV232" s="15"/>
      <c r="WKW232" s="3"/>
      <c r="WKX232" s="3"/>
      <c r="WKY232" s="4"/>
      <c r="WKZ232" s="4"/>
      <c r="WLA232" s="3"/>
      <c r="WLB232" s="6"/>
      <c r="WLC232" s="14"/>
      <c r="WLD232" s="101"/>
      <c r="WLE232" s="14"/>
      <c r="WLF232" s="4"/>
      <c r="WLG232" s="4"/>
      <c r="WLH232" s="4"/>
      <c r="WLI232" s="4"/>
      <c r="WLJ232" s="4"/>
      <c r="WLK232" s="4"/>
      <c r="WLL232" s="3"/>
      <c r="WLM232" s="11"/>
      <c r="WLN232" s="4"/>
      <c r="WLO232" s="4"/>
      <c r="WLP232" s="15"/>
      <c r="WLQ232" s="15"/>
      <c r="WLR232" s="3"/>
      <c r="WLS232" s="3"/>
      <c r="WLT232" s="4"/>
      <c r="WLU232" s="4"/>
      <c r="WLV232" s="3"/>
      <c r="WLW232" s="6"/>
      <c r="WLX232" s="14"/>
      <c r="WLY232" s="101"/>
      <c r="WLZ232" s="14"/>
      <c r="WMA232" s="4"/>
      <c r="WMB232" s="4"/>
      <c r="WMC232" s="4"/>
      <c r="WMD232" s="4"/>
      <c r="WME232" s="4"/>
      <c r="WMF232" s="4"/>
      <c r="WMG232" s="3"/>
      <c r="WMH232" s="11"/>
      <c r="WMI232" s="4"/>
      <c r="WMJ232" s="4"/>
      <c r="WMK232" s="15"/>
      <c r="WML232" s="15"/>
      <c r="WMM232" s="3"/>
      <c r="WMN232" s="3"/>
      <c r="WMO232" s="4"/>
      <c r="WMP232" s="4"/>
      <c r="WMQ232" s="3"/>
      <c r="WMR232" s="6"/>
      <c r="WMS232" s="14"/>
      <c r="WMT232" s="101"/>
      <c r="WMU232" s="14"/>
      <c r="WMV232" s="4"/>
      <c r="WMW232" s="4"/>
      <c r="WMX232" s="4"/>
      <c r="WMY232" s="4"/>
      <c r="WMZ232" s="4"/>
      <c r="WNA232" s="4"/>
      <c r="WNB232" s="3"/>
      <c r="WNC232" s="11"/>
      <c r="WND232" s="4"/>
      <c r="WNE232" s="4"/>
      <c r="WNF232" s="15"/>
      <c r="WNG232" s="15"/>
      <c r="WNH232" s="3"/>
      <c r="WNI232" s="3"/>
      <c r="WNJ232" s="4"/>
      <c r="WNK232" s="4"/>
      <c r="WNL232" s="3"/>
      <c r="WNM232" s="6"/>
      <c r="WNN232" s="14"/>
      <c r="WNO232" s="101"/>
      <c r="WNP232" s="14"/>
      <c r="WNQ232" s="4"/>
      <c r="WNR232" s="4"/>
      <c r="WNS232" s="4"/>
      <c r="WNT232" s="4"/>
      <c r="WNU232" s="4"/>
      <c r="WNV232" s="4"/>
      <c r="WNW232" s="3"/>
      <c r="WNX232" s="11"/>
      <c r="WNY232" s="4"/>
      <c r="WNZ232" s="4"/>
      <c r="WOA232" s="15"/>
      <c r="WOB232" s="15"/>
      <c r="WOC232" s="3"/>
      <c r="WOD232" s="3"/>
      <c r="WOE232" s="4"/>
      <c r="WOF232" s="4"/>
      <c r="WOG232" s="3"/>
      <c r="WOH232" s="6"/>
      <c r="WOI232" s="14"/>
      <c r="WOJ232" s="101"/>
      <c r="WOK232" s="14"/>
      <c r="WOL232" s="4"/>
      <c r="WOM232" s="4"/>
      <c r="WON232" s="4"/>
      <c r="WOO232" s="4"/>
      <c r="WOP232" s="4"/>
      <c r="WOQ232" s="4"/>
      <c r="WOR232" s="3"/>
      <c r="WOS232" s="11"/>
      <c r="WOT232" s="4"/>
      <c r="WOU232" s="4"/>
      <c r="WOV232" s="15"/>
      <c r="WOW232" s="15"/>
      <c r="WOX232" s="3"/>
      <c r="WOY232" s="3"/>
      <c r="WOZ232" s="4"/>
      <c r="WPA232" s="4"/>
      <c r="WPB232" s="3"/>
      <c r="WPC232" s="6"/>
      <c r="WPD232" s="14"/>
      <c r="WPE232" s="101"/>
      <c r="WPF232" s="14"/>
      <c r="WPG232" s="4"/>
      <c r="WPH232" s="4"/>
      <c r="WPI232" s="4"/>
      <c r="WPJ232" s="4"/>
      <c r="WPK232" s="4"/>
      <c r="WPL232" s="4"/>
      <c r="WPM232" s="3"/>
      <c r="WPN232" s="11"/>
      <c r="WPO232" s="4"/>
      <c r="WPP232" s="4"/>
      <c r="WPQ232" s="15"/>
      <c r="WPR232" s="15"/>
      <c r="WPS232" s="3"/>
      <c r="WPT232" s="3"/>
      <c r="WPU232" s="4"/>
      <c r="WPV232" s="4"/>
      <c r="WPW232" s="3"/>
      <c r="WPX232" s="6"/>
      <c r="WPY232" s="14"/>
      <c r="WPZ232" s="101"/>
      <c r="WQA232" s="14"/>
      <c r="WQB232" s="4"/>
      <c r="WQC232" s="4"/>
      <c r="WQD232" s="4"/>
      <c r="WQE232" s="4"/>
      <c r="WQF232" s="4"/>
      <c r="WQG232" s="4"/>
      <c r="WQH232" s="3"/>
      <c r="WQI232" s="11"/>
      <c r="WQJ232" s="4"/>
      <c r="WQK232" s="4"/>
      <c r="WQL232" s="15"/>
      <c r="WQM232" s="15"/>
      <c r="WQN232" s="3"/>
      <c r="WQO232" s="3"/>
      <c r="WQP232" s="4"/>
      <c r="WQQ232" s="4"/>
      <c r="WQR232" s="3"/>
      <c r="WQS232" s="6"/>
      <c r="WQT232" s="14"/>
      <c r="WQU232" s="101"/>
      <c r="WQV232" s="14"/>
      <c r="WQW232" s="4"/>
      <c r="WQX232" s="4"/>
      <c r="WQY232" s="4"/>
      <c r="WQZ232" s="4"/>
      <c r="WRA232" s="4"/>
      <c r="WRB232" s="4"/>
      <c r="WRC232" s="3"/>
      <c r="WRD232" s="11"/>
      <c r="WRE232" s="4"/>
      <c r="WRF232" s="4"/>
      <c r="WRG232" s="15"/>
      <c r="WRH232" s="15"/>
      <c r="WRI232" s="3"/>
      <c r="WRJ232" s="3"/>
      <c r="WRK232" s="4"/>
      <c r="WRL232" s="4"/>
      <c r="WRM232" s="3"/>
      <c r="WRN232" s="6"/>
      <c r="WRO232" s="14"/>
      <c r="WRP232" s="101"/>
      <c r="WRQ232" s="14"/>
      <c r="WRR232" s="4"/>
      <c r="WRS232" s="4"/>
      <c r="WRT232" s="4"/>
      <c r="WRU232" s="4"/>
      <c r="WRV232" s="4"/>
      <c r="WRW232" s="4"/>
      <c r="WRX232" s="3"/>
      <c r="WRY232" s="11"/>
      <c r="WRZ232" s="4"/>
      <c r="WSA232" s="4"/>
      <c r="WSB232" s="15"/>
      <c r="WSC232" s="15"/>
      <c r="WSD232" s="3"/>
      <c r="WSE232" s="3"/>
      <c r="WSF232" s="4"/>
      <c r="WSG232" s="4"/>
      <c r="WSH232" s="3"/>
      <c r="WSI232" s="6"/>
      <c r="WSJ232" s="14"/>
      <c r="WSK232" s="101"/>
      <c r="WSL232" s="14"/>
      <c r="WSM232" s="4"/>
      <c r="WSN232" s="4"/>
      <c r="WSO232" s="4"/>
      <c r="WSP232" s="4"/>
      <c r="WSQ232" s="4"/>
      <c r="WSR232" s="4"/>
      <c r="WSS232" s="3"/>
      <c r="WST232" s="11"/>
      <c r="WSU232" s="4"/>
      <c r="WSV232" s="4"/>
      <c r="WSW232" s="15"/>
      <c r="WSX232" s="15"/>
      <c r="WSY232" s="3"/>
      <c r="WSZ232" s="3"/>
      <c r="WTA232" s="4"/>
      <c r="WTB232" s="4"/>
      <c r="WTC232" s="3"/>
      <c r="WTD232" s="6"/>
      <c r="WTE232" s="14"/>
      <c r="WTF232" s="101"/>
      <c r="WTG232" s="14"/>
      <c r="WTH232" s="4"/>
      <c r="WTI232" s="4"/>
      <c r="WTJ232" s="4"/>
      <c r="WTK232" s="4"/>
      <c r="WTL232" s="4"/>
      <c r="WTM232" s="4"/>
      <c r="WTN232" s="3"/>
      <c r="WTO232" s="11"/>
      <c r="WTP232" s="4"/>
      <c r="WTQ232" s="4"/>
      <c r="WTR232" s="15"/>
      <c r="WTS232" s="15"/>
      <c r="WTT232" s="3"/>
      <c r="WTU232" s="3"/>
      <c r="WTV232" s="4"/>
      <c r="WTW232" s="4"/>
      <c r="WTX232" s="3"/>
      <c r="WTY232" s="6"/>
      <c r="WTZ232" s="14"/>
      <c r="WUA232" s="101"/>
      <c r="WUB232" s="14"/>
      <c r="WUC232" s="4"/>
      <c r="WUD232" s="4"/>
      <c r="WUE232" s="4"/>
      <c r="WUF232" s="4"/>
      <c r="WUG232" s="4"/>
      <c r="WUH232" s="4"/>
      <c r="WUI232" s="3"/>
      <c r="WUJ232" s="11"/>
      <c r="WUK232" s="4"/>
      <c r="WUL232" s="4"/>
      <c r="WUM232" s="15"/>
      <c r="WUN232" s="15"/>
      <c r="WUO232" s="3"/>
      <c r="WUP232" s="3"/>
      <c r="WUQ232" s="4"/>
      <c r="WUR232" s="4"/>
      <c r="WUS232" s="3"/>
      <c r="WUT232" s="6"/>
      <c r="WUU232" s="14"/>
      <c r="WUV232" s="101"/>
      <c r="WUW232" s="14"/>
      <c r="WUX232" s="4"/>
      <c r="WUY232" s="4"/>
      <c r="WUZ232" s="4"/>
      <c r="WVA232" s="4"/>
      <c r="WVB232" s="4"/>
      <c r="WVC232" s="4"/>
      <c r="WVD232" s="3"/>
      <c r="WVE232" s="11"/>
      <c r="WVF232" s="4"/>
      <c r="WVG232" s="4"/>
      <c r="WVH232" s="15"/>
      <c r="WVI232" s="15"/>
      <c r="WVJ232" s="3"/>
      <c r="WVK232" s="3"/>
      <c r="WVL232" s="4"/>
      <c r="WVM232" s="4"/>
      <c r="WVN232" s="3"/>
      <c r="WVO232" s="6"/>
      <c r="WVP232" s="14"/>
      <c r="WVQ232" s="101"/>
      <c r="WVR232" s="14"/>
      <c r="WVS232" s="4"/>
      <c r="WVT232" s="4"/>
      <c r="WVU232" s="4"/>
      <c r="WVV232" s="4"/>
      <c r="WVW232" s="4"/>
      <c r="WVX232" s="4"/>
      <c r="WVY232" s="3"/>
      <c r="WVZ232" s="11"/>
      <c r="WWA232" s="4"/>
      <c r="WWB232" s="4"/>
      <c r="WWC232" s="15"/>
      <c r="WWD232" s="15"/>
      <c r="WWE232" s="3"/>
      <c r="WWF232" s="3"/>
      <c r="WWG232" s="4"/>
      <c r="WWH232" s="4"/>
      <c r="WWI232" s="3"/>
      <c r="WWJ232" s="6"/>
      <c r="WWK232" s="14"/>
      <c r="WWL232" s="101"/>
      <c r="WWM232" s="14"/>
      <c r="WWN232" s="4"/>
      <c r="WWO232" s="4"/>
      <c r="WWP232" s="4"/>
      <c r="WWQ232" s="4"/>
      <c r="WWR232" s="4"/>
      <c r="WWS232" s="4"/>
      <c r="WWT232" s="3"/>
      <c r="WWU232" s="11"/>
      <c r="WWV232" s="4"/>
      <c r="WWW232" s="4"/>
      <c r="WWX232" s="15"/>
      <c r="WWY232" s="15"/>
      <c r="WWZ232" s="3"/>
      <c r="WXA232" s="3"/>
      <c r="WXB232" s="4"/>
      <c r="WXC232" s="4"/>
      <c r="WXD232" s="3"/>
      <c r="WXE232" s="6"/>
      <c r="WXF232" s="14"/>
      <c r="WXG232" s="101"/>
      <c r="WXH232" s="14"/>
      <c r="WXI232" s="4"/>
      <c r="WXJ232" s="4"/>
      <c r="WXK232" s="4"/>
      <c r="WXL232" s="4"/>
      <c r="WXM232" s="4"/>
      <c r="WXN232" s="4"/>
      <c r="WXO232" s="3"/>
      <c r="WXP232" s="11"/>
      <c r="WXQ232" s="4"/>
      <c r="WXR232" s="4"/>
      <c r="WXS232" s="15"/>
      <c r="WXT232" s="15"/>
      <c r="WXU232" s="3"/>
      <c r="WXV232" s="3"/>
      <c r="WXW232" s="4"/>
      <c r="WXX232" s="4"/>
      <c r="WXY232" s="3"/>
      <c r="WXZ232" s="6"/>
      <c r="WYA232" s="14"/>
      <c r="WYB232" s="101"/>
      <c r="WYC232" s="14"/>
      <c r="WYD232" s="4"/>
      <c r="WYE232" s="4"/>
      <c r="WYF232" s="4"/>
      <c r="WYG232" s="4"/>
      <c r="WYH232" s="4"/>
      <c r="WYI232" s="4"/>
      <c r="WYJ232" s="3"/>
      <c r="WYK232" s="11"/>
      <c r="WYL232" s="4"/>
      <c r="WYM232" s="4"/>
      <c r="WYN232" s="15"/>
      <c r="WYO232" s="15"/>
      <c r="WYP232" s="3"/>
      <c r="WYQ232" s="3"/>
      <c r="WYR232" s="4"/>
      <c r="WYS232" s="4"/>
      <c r="WYT232" s="3"/>
      <c r="WYU232" s="6"/>
      <c r="WYV232" s="14"/>
      <c r="WYW232" s="101"/>
      <c r="WYX232" s="14"/>
      <c r="WYY232" s="4"/>
      <c r="WYZ232" s="4"/>
      <c r="WZA232" s="4"/>
      <c r="WZB232" s="4"/>
      <c r="WZC232" s="4"/>
      <c r="WZD232" s="4"/>
      <c r="WZE232" s="3"/>
      <c r="WZF232" s="11"/>
      <c r="WZG232" s="4"/>
      <c r="WZH232" s="4"/>
      <c r="WZI232" s="15"/>
      <c r="WZJ232" s="15"/>
      <c r="WZK232" s="3"/>
      <c r="WZL232" s="3"/>
      <c r="WZM232" s="4"/>
      <c r="WZN232" s="4"/>
      <c r="WZO232" s="3"/>
      <c r="WZP232" s="6"/>
      <c r="WZQ232" s="14"/>
      <c r="WZR232" s="101"/>
      <c r="WZS232" s="14"/>
      <c r="WZT232" s="4"/>
      <c r="WZU232" s="4"/>
      <c r="WZV232" s="4"/>
      <c r="WZW232" s="4"/>
      <c r="WZX232" s="4"/>
      <c r="WZY232" s="4"/>
      <c r="WZZ232" s="3"/>
      <c r="XAA232" s="11"/>
      <c r="XAB232" s="4"/>
      <c r="XAC232" s="4"/>
      <c r="XAD232" s="15"/>
      <c r="XAE232" s="15"/>
      <c r="XAF232" s="3"/>
      <c r="XAG232" s="3"/>
      <c r="XAH232" s="4"/>
      <c r="XAI232" s="4"/>
      <c r="XAJ232" s="3"/>
      <c r="XAK232" s="6"/>
      <c r="XAL232" s="14"/>
      <c r="XAM232" s="101"/>
      <c r="XAN232" s="14"/>
      <c r="XAO232" s="4"/>
      <c r="XAP232" s="4"/>
      <c r="XAQ232" s="4"/>
      <c r="XAR232" s="4"/>
      <c r="XAS232" s="4"/>
      <c r="XAT232" s="4"/>
      <c r="XAU232" s="3"/>
      <c r="XAV232" s="11"/>
      <c r="XAW232" s="4"/>
      <c r="XAX232" s="4"/>
      <c r="XAY232" s="15"/>
      <c r="XAZ232" s="15"/>
      <c r="XBA232" s="3"/>
      <c r="XBB232" s="3"/>
      <c r="XBC232" s="4"/>
      <c r="XBD232" s="4"/>
      <c r="XBE232" s="3"/>
      <c r="XBF232" s="6"/>
      <c r="XBG232" s="14"/>
      <c r="XBH232" s="101"/>
      <c r="XBI232" s="14"/>
      <c r="XBJ232" s="4"/>
      <c r="XBK232" s="4"/>
      <c r="XBL232" s="4"/>
      <c r="XBM232" s="4"/>
      <c r="XBN232" s="4"/>
      <c r="XBO232" s="4"/>
      <c r="XBP232" s="3"/>
      <c r="XBQ232" s="11"/>
      <c r="XBR232" s="4"/>
      <c r="XBS232" s="4"/>
      <c r="XBT232" s="15"/>
      <c r="XBU232" s="15"/>
      <c r="XBV232" s="3"/>
      <c r="XBW232" s="3"/>
      <c r="XBX232" s="4"/>
      <c r="XBY232" s="4"/>
      <c r="XBZ232" s="3"/>
      <c r="XCA232" s="6"/>
      <c r="XCB232" s="14"/>
      <c r="XCC232" s="101"/>
      <c r="XCD232" s="14"/>
      <c r="XCE232" s="4"/>
      <c r="XCF232" s="4"/>
      <c r="XCG232" s="4"/>
      <c r="XCH232" s="4"/>
      <c r="XCI232" s="4"/>
      <c r="XCJ232" s="4"/>
      <c r="XCK232" s="3"/>
      <c r="XCL232" s="11"/>
      <c r="XCM232" s="4"/>
      <c r="XCN232" s="4"/>
      <c r="XCO232" s="15"/>
      <c r="XCP232" s="15"/>
      <c r="XCQ232" s="3"/>
      <c r="XCR232" s="3"/>
      <c r="XCS232" s="4"/>
      <c r="XCT232" s="4"/>
      <c r="XCU232" s="3"/>
      <c r="XCV232" s="6"/>
      <c r="XCW232" s="14"/>
      <c r="XCX232" s="101"/>
      <c r="XCY232" s="14"/>
      <c r="XCZ232" s="4"/>
      <c r="XDA232" s="4"/>
      <c r="XDB232" s="4"/>
      <c r="XDC232" s="4"/>
      <c r="XDD232" s="4"/>
      <c r="XDE232" s="4"/>
      <c r="XDF232" s="3"/>
      <c r="XDG232" s="11"/>
      <c r="XDH232" s="4"/>
      <c r="XDI232" s="4"/>
      <c r="XDJ232" s="15"/>
      <c r="XDK232" s="15"/>
      <c r="XDL232" s="3"/>
      <c r="XDM232" s="3"/>
      <c r="XDN232" s="4"/>
      <c r="XDO232" s="4"/>
      <c r="XDP232" s="3"/>
      <c r="XDQ232" s="6"/>
      <c r="XDR232" s="14"/>
      <c r="XDS232" s="101"/>
      <c r="XDT232" s="14"/>
      <c r="XDU232" s="4"/>
      <c r="XDV232" s="4"/>
      <c r="XDW232" s="4"/>
      <c r="XDX232" s="4"/>
      <c r="XDY232" s="4"/>
      <c r="XDZ232" s="4"/>
      <c r="XEA232" s="3"/>
      <c r="XEB232" s="11"/>
      <c r="XEC232" s="4"/>
      <c r="XED232" s="4"/>
      <c r="XEE232" s="15"/>
      <c r="XEF232" s="15"/>
      <c r="XEG232" s="3"/>
      <c r="XEH232" s="3"/>
      <c r="XEI232" s="4"/>
      <c r="XEJ232" s="4"/>
      <c r="XEK232" s="3"/>
      <c r="XEL232" s="6"/>
      <c r="XEM232" s="14"/>
      <c r="XEN232" s="101"/>
      <c r="XEO232" s="14"/>
      <c r="XEP232" s="4"/>
      <c r="XEQ232" s="4"/>
      <c r="XER232" s="4"/>
      <c r="XES232" s="4"/>
      <c r="XET232" s="4"/>
      <c r="XEU232" s="4"/>
      <c r="XEV232" s="3"/>
      <c r="XEW232" s="11"/>
      <c r="XEX232" s="4"/>
      <c r="XEY232" s="4"/>
      <c r="XEZ232" s="15"/>
      <c r="XFA232" s="15"/>
      <c r="XFB232" s="3"/>
      <c r="XFC232" s="3"/>
      <c r="XFD232" s="4"/>
    </row>
    <row r="233" spans="1:16384" customFormat="1" x14ac:dyDescent="0.25">
      <c r="A233" s="15"/>
      <c r="B233" s="126">
        <v>190</v>
      </c>
      <c r="C233" s="127" t="s">
        <v>21</v>
      </c>
      <c r="D233" s="128" t="s">
        <v>22</v>
      </c>
      <c r="E233" s="127">
        <v>4</v>
      </c>
      <c r="F233" s="127" t="s">
        <v>931</v>
      </c>
      <c r="G233" s="129" t="s">
        <v>24</v>
      </c>
      <c r="H233" s="130" t="s">
        <v>932</v>
      </c>
      <c r="I233" s="131">
        <v>9861</v>
      </c>
      <c r="J233" s="130" t="s">
        <v>934</v>
      </c>
      <c r="K233" s="128" t="s">
        <v>235</v>
      </c>
      <c r="L233" s="128" t="s">
        <v>40</v>
      </c>
      <c r="M233" s="128" t="s">
        <v>30</v>
      </c>
      <c r="N233" s="128" t="s">
        <v>29</v>
      </c>
      <c r="O233" s="128" t="s">
        <v>236</v>
      </c>
      <c r="P233" s="128" t="s">
        <v>930</v>
      </c>
      <c r="Q233" s="127"/>
      <c r="R233" s="132" t="s">
        <v>58</v>
      </c>
      <c r="S233" s="128" t="s">
        <v>34</v>
      </c>
      <c r="T233" s="127" t="s">
        <v>933</v>
      </c>
      <c r="U233" s="15"/>
      <c r="V233" s="15"/>
      <c r="W233" s="120"/>
      <c r="X233" s="120"/>
      <c r="Y233" s="121"/>
      <c r="Z233" s="121"/>
      <c r="AA233" s="120"/>
      <c r="AB233" s="122"/>
      <c r="AC233" s="123"/>
      <c r="AD233" s="124"/>
      <c r="AE233" s="123"/>
      <c r="AF233" s="121"/>
      <c r="AG233" s="121"/>
      <c r="AH233" s="121"/>
      <c r="AI233" s="121"/>
      <c r="AJ233" s="121"/>
      <c r="AK233" s="121"/>
      <c r="AL233" s="120"/>
      <c r="AM233" s="125"/>
      <c r="AN233" s="121"/>
      <c r="AO233" s="121"/>
      <c r="AP233" s="15"/>
      <c r="AQ233" s="15"/>
      <c r="AR233" s="120"/>
      <c r="AS233" s="120"/>
      <c r="AT233" s="121"/>
      <c r="AU233" s="121"/>
      <c r="AV233" s="120"/>
      <c r="AW233" s="122"/>
      <c r="AX233" s="123"/>
      <c r="AY233" s="124"/>
      <c r="AZ233" s="123"/>
      <c r="BA233" s="121"/>
      <c r="BB233" s="121"/>
      <c r="BC233" s="121"/>
      <c r="BD233" s="121"/>
      <c r="BE233" s="121"/>
      <c r="BF233" s="121"/>
      <c r="BG233" s="120"/>
      <c r="BH233" s="125"/>
      <c r="BI233" s="121"/>
      <c r="BJ233" s="121"/>
      <c r="BK233" s="15"/>
      <c r="BL233" s="15"/>
      <c r="BM233" s="120"/>
      <c r="BN233" s="120"/>
      <c r="BO233" s="121"/>
      <c r="BP233" s="121"/>
      <c r="BQ233" s="120"/>
      <c r="BR233" s="122"/>
      <c r="BS233" s="123"/>
      <c r="BT233" s="124"/>
      <c r="BU233" s="123"/>
      <c r="BV233" s="121"/>
      <c r="BW233" s="121"/>
      <c r="BX233" s="121"/>
      <c r="BY233" s="121"/>
      <c r="BZ233" s="121"/>
      <c r="CA233" s="121"/>
      <c r="CB233" s="120"/>
      <c r="CC233" s="125"/>
      <c r="CD233" s="121"/>
      <c r="CE233" s="121"/>
      <c r="CF233" s="15"/>
      <c r="CG233" s="15"/>
      <c r="CH233" s="120"/>
      <c r="CI233" s="120"/>
      <c r="CJ233" s="121"/>
      <c r="CK233" s="121"/>
      <c r="CL233" s="120"/>
      <c r="CM233" s="122"/>
      <c r="CN233" s="123"/>
      <c r="CO233" s="124"/>
      <c r="CP233" s="123"/>
      <c r="CQ233" s="121"/>
      <c r="CR233" s="121"/>
      <c r="CS233" s="121"/>
      <c r="CT233" s="121"/>
      <c r="CU233" s="121"/>
      <c r="CV233" s="121"/>
      <c r="CW233" s="120"/>
      <c r="CX233" s="125"/>
      <c r="CY233" s="121"/>
      <c r="CZ233" s="121"/>
      <c r="DA233" s="15"/>
      <c r="DB233" s="15"/>
      <c r="DC233" s="120"/>
      <c r="DD233" s="120"/>
      <c r="DE233" s="121"/>
      <c r="DF233" s="121"/>
      <c r="DG233" s="120"/>
      <c r="DH233" s="122"/>
      <c r="DI233" s="123"/>
      <c r="DJ233" s="124"/>
      <c r="DK233" s="123"/>
      <c r="DL233" s="121"/>
      <c r="DM233" s="121"/>
      <c r="DN233" s="121"/>
      <c r="DO233" s="121"/>
      <c r="DP233" s="121"/>
      <c r="DQ233" s="121"/>
      <c r="DR233" s="120"/>
      <c r="DS233" s="125"/>
      <c r="DT233" s="121"/>
      <c r="DU233" s="121"/>
      <c r="DV233" s="15"/>
      <c r="DW233" s="15"/>
      <c r="DX233" s="120"/>
      <c r="DY233" s="120"/>
      <c r="DZ233" s="121"/>
      <c r="EA233" s="121"/>
      <c r="EB233" s="120"/>
      <c r="EC233" s="122"/>
      <c r="ED233" s="123"/>
      <c r="EE233" s="124"/>
      <c r="EF233" s="123"/>
      <c r="EG233" s="121"/>
      <c r="EH233" s="121"/>
      <c r="EI233" s="121"/>
      <c r="EJ233" s="121"/>
      <c r="EK233" s="121"/>
      <c r="EL233" s="121"/>
      <c r="EM233" s="120"/>
      <c r="EN233" s="125"/>
      <c r="EO233" s="121"/>
      <c r="EP233" s="121"/>
      <c r="EQ233" s="15"/>
      <c r="ER233" s="15"/>
      <c r="ES233" s="120"/>
      <c r="ET233" s="120"/>
      <c r="EU233" s="121"/>
      <c r="EV233" s="121"/>
      <c r="EW233" s="120"/>
      <c r="EX233" s="122"/>
      <c r="EY233" s="123"/>
      <c r="EZ233" s="124"/>
      <c r="FA233" s="123"/>
      <c r="FB233" s="121"/>
      <c r="FC233" s="121"/>
      <c r="FD233" s="121"/>
      <c r="FE233" s="121"/>
      <c r="FF233" s="121"/>
      <c r="FG233" s="121"/>
      <c r="FH233" s="120"/>
      <c r="FI233" s="125"/>
      <c r="FJ233" s="121"/>
      <c r="FK233" s="121"/>
      <c r="FL233" s="15"/>
      <c r="FM233" s="15"/>
      <c r="FN233" s="120"/>
      <c r="FO233" s="120"/>
      <c r="FP233" s="121"/>
      <c r="FQ233" s="121"/>
      <c r="FR233" s="120"/>
      <c r="FS233" s="122"/>
      <c r="FT233" s="123"/>
      <c r="FU233" s="124"/>
      <c r="FV233" s="123"/>
      <c r="FW233" s="121"/>
      <c r="FX233" s="121"/>
      <c r="FY233" s="121"/>
      <c r="FZ233" s="121"/>
      <c r="GA233" s="121"/>
      <c r="GB233" s="121"/>
      <c r="GC233" s="120"/>
      <c r="GD233" s="125"/>
      <c r="GE233" s="121"/>
      <c r="GF233" s="121"/>
      <c r="GG233" s="15"/>
      <c r="GH233" s="15"/>
      <c r="GI233" s="120"/>
      <c r="GJ233" s="120"/>
      <c r="GK233" s="121"/>
      <c r="GL233" s="121"/>
      <c r="GM233" s="120"/>
      <c r="GN233" s="122"/>
      <c r="GO233" s="123"/>
      <c r="GP233" s="124"/>
      <c r="GQ233" s="123"/>
      <c r="GR233" s="121"/>
      <c r="GS233" s="121"/>
      <c r="GT233" s="121"/>
      <c r="GU233" s="121"/>
      <c r="GV233" s="121"/>
      <c r="GW233" s="121"/>
      <c r="GX233" s="120"/>
      <c r="GY233" s="125"/>
      <c r="GZ233" s="121"/>
      <c r="HA233" s="121"/>
      <c r="HB233" s="15"/>
      <c r="HC233" s="15"/>
      <c r="HD233" s="120"/>
      <c r="HE233" s="120"/>
      <c r="HF233" s="121"/>
      <c r="HG233" s="121"/>
      <c r="HH233" s="120"/>
      <c r="HI233" s="122"/>
      <c r="HJ233" s="123"/>
      <c r="HK233" s="124"/>
      <c r="HL233" s="123"/>
      <c r="HM233" s="121"/>
      <c r="HN233" s="121"/>
      <c r="HO233" s="121"/>
      <c r="HP233" s="121"/>
      <c r="HQ233" s="121"/>
      <c r="HR233" s="121"/>
      <c r="HS233" s="120"/>
      <c r="HT233" s="125"/>
      <c r="HU233" s="121"/>
      <c r="HV233" s="121"/>
      <c r="HW233" s="15"/>
      <c r="HX233" s="15"/>
      <c r="HY233" s="120"/>
      <c r="HZ233" s="120"/>
      <c r="IA233" s="121"/>
      <c r="IB233" s="121"/>
      <c r="IC233" s="120"/>
      <c r="ID233" s="122"/>
      <c r="IE233" s="123"/>
      <c r="IF233" s="124"/>
      <c r="IG233" s="123"/>
      <c r="IH233" s="121"/>
      <c r="II233" s="121"/>
      <c r="IJ233" s="121"/>
      <c r="IK233" s="121"/>
      <c r="IL233" s="121"/>
      <c r="IM233" s="121"/>
      <c r="IN233" s="120"/>
      <c r="IO233" s="125"/>
      <c r="IP233" s="121"/>
      <c r="IQ233" s="121"/>
      <c r="IR233" s="15"/>
      <c r="IS233" s="15"/>
      <c r="IT233" s="120"/>
      <c r="IU233" s="120"/>
      <c r="IV233" s="121"/>
      <c r="IW233" s="121"/>
      <c r="IX233" s="120"/>
      <c r="IY233" s="122"/>
      <c r="IZ233" s="123"/>
      <c r="JA233" s="124"/>
      <c r="JB233" s="123"/>
      <c r="JC233" s="121"/>
      <c r="JD233" s="121"/>
      <c r="JE233" s="121"/>
      <c r="JF233" s="121"/>
      <c r="JG233" s="121"/>
      <c r="JH233" s="121"/>
      <c r="JI233" s="120"/>
      <c r="JJ233" s="125"/>
      <c r="JK233" s="121"/>
      <c r="JL233" s="121"/>
      <c r="JM233" s="15"/>
      <c r="JN233" s="15"/>
      <c r="JO233" s="120"/>
      <c r="JP233" s="120"/>
      <c r="JQ233" s="121"/>
      <c r="JR233" s="121"/>
      <c r="JS233" s="120"/>
      <c r="JT233" s="122"/>
      <c r="JU233" s="123"/>
      <c r="JV233" s="124"/>
      <c r="JW233" s="123"/>
      <c r="JX233" s="121"/>
      <c r="JY233" s="121"/>
      <c r="JZ233" s="121"/>
      <c r="KA233" s="121"/>
      <c r="KB233" s="121"/>
      <c r="KC233" s="121"/>
      <c r="KD233" s="120"/>
      <c r="KE233" s="125"/>
      <c r="KF233" s="121"/>
      <c r="KG233" s="121"/>
      <c r="KH233" s="15"/>
      <c r="KI233" s="15"/>
      <c r="KJ233" s="120"/>
      <c r="KK233" s="120"/>
      <c r="KL233" s="121"/>
      <c r="KM233" s="121"/>
      <c r="KN233" s="120"/>
      <c r="KO233" s="122"/>
      <c r="KP233" s="123"/>
      <c r="KQ233" s="124"/>
      <c r="KR233" s="123"/>
      <c r="KS233" s="121"/>
      <c r="KT233" s="121"/>
      <c r="KU233" s="121"/>
      <c r="KV233" s="121"/>
      <c r="KW233" s="121"/>
      <c r="KX233" s="121"/>
      <c r="KY233" s="120"/>
      <c r="KZ233" s="125"/>
      <c r="LA233" s="121"/>
      <c r="LB233" s="121"/>
      <c r="LC233" s="15"/>
      <c r="LD233" s="15"/>
      <c r="LE233" s="120"/>
      <c r="LF233" s="120"/>
      <c r="LG233" s="121"/>
      <c r="LH233" s="121"/>
      <c r="LI233" s="120"/>
      <c r="LJ233" s="122"/>
      <c r="LK233" s="123"/>
      <c r="LL233" s="124"/>
      <c r="LM233" s="123"/>
      <c r="LN233" s="121"/>
      <c r="LO233" s="121"/>
      <c r="LP233" s="121"/>
      <c r="LQ233" s="121"/>
      <c r="LR233" s="121"/>
      <c r="LS233" s="121"/>
      <c r="LT233" s="120"/>
      <c r="LU233" s="125"/>
      <c r="LV233" s="121"/>
      <c r="LW233" s="121"/>
      <c r="LX233" s="15"/>
      <c r="LY233" s="15"/>
      <c r="LZ233" s="120"/>
      <c r="MA233" s="120"/>
      <c r="MB233" s="121"/>
      <c r="MC233" s="121"/>
      <c r="MD233" s="120"/>
      <c r="ME233" s="122"/>
      <c r="MF233" s="123"/>
      <c r="MG233" s="124"/>
      <c r="MH233" s="123"/>
      <c r="MI233" s="121"/>
      <c r="MJ233" s="121"/>
      <c r="MK233" s="121"/>
      <c r="ML233" s="121"/>
      <c r="MM233" s="121"/>
      <c r="MN233" s="121"/>
      <c r="MO233" s="120"/>
      <c r="MP233" s="125"/>
      <c r="MQ233" s="121"/>
      <c r="MR233" s="121"/>
      <c r="MS233" s="15"/>
      <c r="MT233" s="15"/>
      <c r="MU233" s="120"/>
      <c r="MV233" s="120"/>
      <c r="MW233" s="121"/>
      <c r="MX233" s="121"/>
      <c r="MY233" s="120"/>
      <c r="MZ233" s="122"/>
      <c r="NA233" s="123"/>
      <c r="NB233" s="124"/>
      <c r="NC233" s="123"/>
      <c r="ND233" s="121"/>
      <c r="NE233" s="121"/>
      <c r="NF233" s="121"/>
      <c r="NG233" s="121"/>
      <c r="NH233" s="121"/>
      <c r="NI233" s="121"/>
      <c r="NJ233" s="120"/>
      <c r="NK233" s="125"/>
      <c r="NL233" s="121"/>
      <c r="NM233" s="121"/>
      <c r="NN233" s="15"/>
      <c r="NO233" s="15"/>
      <c r="NP233" s="120"/>
      <c r="NQ233" s="120"/>
      <c r="NR233" s="121"/>
      <c r="NS233" s="121"/>
      <c r="NT233" s="120"/>
      <c r="NU233" s="122"/>
      <c r="NV233" s="123"/>
      <c r="NW233" s="124"/>
      <c r="NX233" s="123"/>
      <c r="NY233" s="121"/>
      <c r="NZ233" s="121"/>
      <c r="OA233" s="121"/>
      <c r="OB233" s="121"/>
      <c r="OC233" s="121"/>
      <c r="OD233" s="121"/>
      <c r="OE233" s="120"/>
      <c r="OF233" s="125"/>
      <c r="OG233" s="121"/>
      <c r="OH233" s="121"/>
      <c r="OI233" s="15"/>
      <c r="OJ233" s="15"/>
      <c r="OK233" s="120"/>
      <c r="OL233" s="120"/>
      <c r="OM233" s="121"/>
      <c r="ON233" s="121"/>
      <c r="OO233" s="120"/>
      <c r="OP233" s="122"/>
      <c r="OQ233" s="123"/>
      <c r="OR233" s="124"/>
      <c r="OS233" s="123"/>
      <c r="OT233" s="121"/>
      <c r="OU233" s="121"/>
      <c r="OV233" s="121"/>
      <c r="OW233" s="121"/>
      <c r="OX233" s="121"/>
      <c r="OY233" s="121"/>
      <c r="OZ233" s="120"/>
      <c r="PA233" s="125"/>
      <c r="PB233" s="121"/>
      <c r="PC233" s="121"/>
      <c r="PD233" s="15"/>
      <c r="PE233" s="15"/>
      <c r="PF233" s="120"/>
      <c r="PG233" s="120"/>
      <c r="PH233" s="121"/>
      <c r="PI233" s="121"/>
      <c r="PJ233" s="120"/>
      <c r="PK233" s="122"/>
      <c r="PL233" s="123"/>
      <c r="PM233" s="124"/>
      <c r="PN233" s="123"/>
      <c r="PO233" s="121"/>
      <c r="PP233" s="121"/>
      <c r="PQ233" s="121"/>
      <c r="PR233" s="121"/>
      <c r="PS233" s="121"/>
      <c r="PT233" s="121"/>
      <c r="PU233" s="120"/>
      <c r="PV233" s="125"/>
      <c r="PW233" s="121"/>
      <c r="PX233" s="121"/>
      <c r="PY233" s="15"/>
      <c r="PZ233" s="15"/>
      <c r="QA233" s="120"/>
      <c r="QB233" s="120"/>
      <c r="QC233" s="121"/>
      <c r="QD233" s="121"/>
      <c r="QE233" s="120"/>
      <c r="QF233" s="122"/>
      <c r="QG233" s="123"/>
      <c r="QH233" s="124"/>
      <c r="QI233" s="123"/>
      <c r="QJ233" s="121"/>
      <c r="QK233" s="121"/>
      <c r="QL233" s="121"/>
      <c r="QM233" s="121"/>
      <c r="QN233" s="121"/>
      <c r="QO233" s="121"/>
      <c r="QP233" s="120"/>
      <c r="QQ233" s="125"/>
      <c r="QR233" s="121"/>
      <c r="QS233" s="121"/>
      <c r="QT233" s="15"/>
      <c r="QU233" s="15"/>
      <c r="QV233" s="120"/>
      <c r="QW233" s="120"/>
      <c r="QX233" s="121"/>
      <c r="QY233" s="121"/>
      <c r="QZ233" s="120"/>
      <c r="RA233" s="122"/>
      <c r="RB233" s="123"/>
      <c r="RC233" s="124"/>
      <c r="RD233" s="123"/>
      <c r="RE233" s="121"/>
      <c r="RF233" s="121"/>
      <c r="RG233" s="121"/>
      <c r="RH233" s="121"/>
      <c r="RI233" s="121"/>
      <c r="RJ233" s="121"/>
      <c r="RK233" s="120"/>
      <c r="RL233" s="125"/>
      <c r="RM233" s="121"/>
      <c r="RN233" s="121"/>
      <c r="RO233" s="15"/>
      <c r="RP233" s="15"/>
      <c r="RQ233" s="120"/>
      <c r="RR233" s="120"/>
      <c r="RS233" s="121"/>
      <c r="RT233" s="121"/>
      <c r="RU233" s="120"/>
      <c r="RV233" s="122"/>
      <c r="RW233" s="123"/>
      <c r="RX233" s="124"/>
      <c r="RY233" s="123"/>
      <c r="RZ233" s="121"/>
      <c r="SA233" s="121"/>
      <c r="SB233" s="121"/>
      <c r="SC233" s="121"/>
      <c r="SD233" s="121"/>
      <c r="SE233" s="121"/>
      <c r="SF233" s="120"/>
      <c r="SG233" s="125"/>
      <c r="SH233" s="121"/>
      <c r="SI233" s="121"/>
      <c r="SJ233" s="15"/>
      <c r="SK233" s="15"/>
      <c r="SL233" s="120"/>
      <c r="SM233" s="120"/>
      <c r="SN233" s="121"/>
      <c r="SO233" s="121"/>
      <c r="SP233" s="120"/>
      <c r="SQ233" s="122"/>
      <c r="SR233" s="123"/>
      <c r="SS233" s="124"/>
      <c r="ST233" s="123"/>
      <c r="SU233" s="121"/>
      <c r="SV233" s="121"/>
      <c r="SW233" s="121"/>
      <c r="SX233" s="121"/>
      <c r="SY233" s="121"/>
      <c r="SZ233" s="121"/>
      <c r="TA233" s="120"/>
      <c r="TB233" s="125"/>
      <c r="TC233" s="121"/>
      <c r="TD233" s="121"/>
      <c r="TE233" s="15"/>
      <c r="TF233" s="15"/>
      <c r="TG233" s="120"/>
      <c r="TH233" s="120"/>
      <c r="TI233" s="121"/>
      <c r="TJ233" s="121"/>
      <c r="TK233" s="120"/>
      <c r="TL233" s="122"/>
      <c r="TM233" s="123"/>
      <c r="TN233" s="124"/>
      <c r="TO233" s="123"/>
      <c r="TP233" s="121"/>
      <c r="TQ233" s="121"/>
      <c r="TR233" s="121"/>
      <c r="TS233" s="121"/>
      <c r="TT233" s="121"/>
      <c r="TU233" s="121"/>
      <c r="TV233" s="120"/>
      <c r="TW233" s="125"/>
      <c r="TX233" s="121"/>
      <c r="TY233" s="121"/>
      <c r="TZ233" s="15"/>
      <c r="UA233" s="15"/>
      <c r="UB233" s="120"/>
      <c r="UC233" s="120"/>
      <c r="UD233" s="121"/>
      <c r="UE233" s="121"/>
      <c r="UF233" s="120"/>
      <c r="UG233" s="122"/>
      <c r="UH233" s="123"/>
      <c r="UI233" s="124"/>
      <c r="UJ233" s="123"/>
      <c r="UK233" s="121"/>
      <c r="UL233" s="121"/>
      <c r="UM233" s="121"/>
      <c r="UN233" s="121"/>
      <c r="UO233" s="121"/>
      <c r="UP233" s="121"/>
      <c r="UQ233" s="120"/>
      <c r="UR233" s="125"/>
      <c r="US233" s="121"/>
      <c r="UT233" s="121"/>
      <c r="UU233" s="15"/>
      <c r="UV233" s="15"/>
      <c r="UW233" s="120"/>
      <c r="UX233" s="120"/>
      <c r="UY233" s="121"/>
      <c r="UZ233" s="121"/>
      <c r="VA233" s="120"/>
      <c r="VB233" s="122"/>
      <c r="VC233" s="123"/>
      <c r="VD233" s="124"/>
      <c r="VE233" s="123"/>
      <c r="VF233" s="121"/>
      <c r="VG233" s="121"/>
      <c r="VH233" s="121"/>
      <c r="VI233" s="121"/>
      <c r="VJ233" s="121"/>
      <c r="VK233" s="121"/>
      <c r="VL233" s="120"/>
      <c r="VM233" s="125"/>
      <c r="VN233" s="121"/>
      <c r="VO233" s="121"/>
      <c r="VP233" s="15"/>
      <c r="VQ233" s="15"/>
      <c r="VR233" s="120"/>
      <c r="VS233" s="120"/>
      <c r="VT233" s="121"/>
      <c r="VU233" s="121"/>
      <c r="VV233" s="120"/>
      <c r="VW233" s="122"/>
      <c r="VX233" s="123"/>
      <c r="VY233" s="124"/>
      <c r="VZ233" s="123"/>
      <c r="WA233" s="121"/>
      <c r="WB233" s="121"/>
      <c r="WC233" s="121"/>
      <c r="WD233" s="121"/>
      <c r="WE233" s="121"/>
      <c r="WF233" s="121"/>
      <c r="WG233" s="120"/>
      <c r="WH233" s="125"/>
      <c r="WI233" s="121"/>
      <c r="WJ233" s="121"/>
      <c r="WK233" s="15"/>
      <c r="WL233" s="15"/>
      <c r="WM233" s="120"/>
      <c r="WN233" s="120"/>
      <c r="WO233" s="121"/>
      <c r="WP233" s="121"/>
      <c r="WQ233" s="120"/>
      <c r="WR233" s="122"/>
      <c r="WS233" s="123"/>
      <c r="WT233" s="124"/>
      <c r="WU233" s="123"/>
      <c r="WV233" s="121"/>
      <c r="WW233" s="121"/>
      <c r="WX233" s="121"/>
      <c r="WY233" s="121"/>
      <c r="WZ233" s="121"/>
      <c r="XA233" s="121"/>
      <c r="XB233" s="120"/>
      <c r="XC233" s="125"/>
      <c r="XD233" s="121"/>
      <c r="XE233" s="121"/>
      <c r="XF233" s="15"/>
      <c r="XG233" s="15"/>
      <c r="XH233" s="120"/>
      <c r="XI233" s="120"/>
      <c r="XJ233" s="121"/>
      <c r="XK233" s="121"/>
      <c r="XL233" s="120"/>
      <c r="XM233" s="122"/>
      <c r="XN233" s="123"/>
      <c r="XO233" s="124"/>
      <c r="XP233" s="123"/>
      <c r="XQ233" s="121"/>
      <c r="XR233" s="121"/>
      <c r="XS233" s="121"/>
      <c r="XT233" s="121"/>
      <c r="XU233" s="121"/>
      <c r="XV233" s="121"/>
      <c r="XW233" s="120"/>
      <c r="XX233" s="125"/>
      <c r="XY233" s="121"/>
      <c r="XZ233" s="121"/>
      <c r="YA233" s="15"/>
      <c r="YB233" s="15"/>
      <c r="YC233" s="120"/>
      <c r="YD233" s="120"/>
      <c r="YE233" s="121"/>
      <c r="YF233" s="121"/>
      <c r="YG233" s="120"/>
      <c r="YH233" s="122"/>
      <c r="YI233" s="123"/>
      <c r="YJ233" s="124"/>
      <c r="YK233" s="123"/>
      <c r="YL233" s="121"/>
      <c r="YM233" s="121"/>
      <c r="YN233" s="121"/>
      <c r="YO233" s="121"/>
      <c r="YP233" s="121"/>
      <c r="YQ233" s="121"/>
      <c r="YR233" s="120"/>
      <c r="YS233" s="125"/>
      <c r="YT233" s="121"/>
      <c r="YU233" s="121"/>
      <c r="YV233" s="15"/>
      <c r="YW233" s="15"/>
      <c r="YX233" s="120"/>
      <c r="YY233" s="120"/>
      <c r="YZ233" s="121"/>
      <c r="ZA233" s="121"/>
      <c r="ZB233" s="120"/>
      <c r="ZC233" s="122"/>
      <c r="ZD233" s="123"/>
      <c r="ZE233" s="124"/>
      <c r="ZF233" s="123"/>
      <c r="ZG233" s="121"/>
      <c r="ZH233" s="121"/>
      <c r="ZI233" s="121"/>
      <c r="ZJ233" s="121"/>
      <c r="ZK233" s="121"/>
      <c r="ZL233" s="121"/>
      <c r="ZM233" s="120"/>
      <c r="ZN233" s="125"/>
      <c r="ZO233" s="121"/>
      <c r="ZP233" s="121"/>
      <c r="ZQ233" s="15"/>
      <c r="ZR233" s="15"/>
      <c r="ZS233" s="120"/>
      <c r="ZT233" s="120"/>
      <c r="ZU233" s="121"/>
      <c r="ZV233" s="121"/>
      <c r="ZW233" s="120"/>
      <c r="ZX233" s="122"/>
      <c r="ZY233" s="123"/>
      <c r="ZZ233" s="124"/>
      <c r="AAA233" s="123"/>
      <c r="AAB233" s="121"/>
      <c r="AAC233" s="121"/>
      <c r="AAD233" s="121"/>
      <c r="AAE233" s="121"/>
      <c r="AAF233" s="121"/>
      <c r="AAG233" s="121"/>
      <c r="AAH233" s="120"/>
      <c r="AAI233" s="125"/>
      <c r="AAJ233" s="121"/>
      <c r="AAK233" s="121"/>
      <c r="AAL233" s="15"/>
      <c r="AAM233" s="15"/>
      <c r="AAN233" s="120"/>
      <c r="AAO233" s="120"/>
      <c r="AAP233" s="121"/>
      <c r="AAQ233" s="121"/>
      <c r="AAR233" s="120"/>
      <c r="AAS233" s="122"/>
      <c r="AAT233" s="123"/>
      <c r="AAU233" s="124"/>
      <c r="AAV233" s="123"/>
      <c r="AAW233" s="121"/>
      <c r="AAX233" s="121"/>
      <c r="AAY233" s="121"/>
      <c r="AAZ233" s="121"/>
      <c r="ABA233" s="121"/>
      <c r="ABB233" s="121"/>
      <c r="ABC233" s="120"/>
      <c r="ABD233" s="125"/>
      <c r="ABE233" s="121"/>
      <c r="ABF233" s="121"/>
      <c r="ABG233" s="15"/>
      <c r="ABH233" s="15"/>
      <c r="ABI233" s="120"/>
      <c r="ABJ233" s="120"/>
      <c r="ABK233" s="121"/>
      <c r="ABL233" s="121"/>
      <c r="ABM233" s="120"/>
      <c r="ABN233" s="122"/>
      <c r="ABO233" s="123"/>
      <c r="ABP233" s="124"/>
      <c r="ABQ233" s="123"/>
      <c r="ABR233" s="121"/>
      <c r="ABS233" s="121"/>
      <c r="ABT233" s="121"/>
      <c r="ABU233" s="121"/>
      <c r="ABV233" s="121"/>
      <c r="ABW233" s="121"/>
      <c r="ABX233" s="120"/>
      <c r="ABY233" s="125"/>
      <c r="ABZ233" s="121"/>
      <c r="ACA233" s="121"/>
      <c r="ACB233" s="15"/>
      <c r="ACC233" s="15"/>
      <c r="ACD233" s="120"/>
      <c r="ACE233" s="120"/>
      <c r="ACF233" s="121"/>
      <c r="ACG233" s="121"/>
      <c r="ACH233" s="120"/>
      <c r="ACI233" s="122"/>
      <c r="ACJ233" s="123"/>
      <c r="ACK233" s="124"/>
      <c r="ACL233" s="123"/>
      <c r="ACM233" s="121"/>
      <c r="ACN233" s="121"/>
      <c r="ACO233" s="121"/>
      <c r="ACP233" s="121"/>
      <c r="ACQ233" s="121"/>
      <c r="ACR233" s="121"/>
      <c r="ACS233" s="120"/>
      <c r="ACT233" s="125"/>
      <c r="ACU233" s="121"/>
      <c r="ACV233" s="121"/>
      <c r="ACW233" s="15"/>
      <c r="ACX233" s="15"/>
      <c r="ACY233" s="120"/>
      <c r="ACZ233" s="120"/>
      <c r="ADA233" s="121"/>
      <c r="ADB233" s="121"/>
      <c r="ADC233" s="120"/>
      <c r="ADD233" s="122"/>
      <c r="ADE233" s="123"/>
      <c r="ADF233" s="124"/>
      <c r="ADG233" s="123"/>
      <c r="ADH233" s="121"/>
      <c r="ADI233" s="121"/>
      <c r="ADJ233" s="121"/>
      <c r="ADK233" s="121"/>
      <c r="ADL233" s="121"/>
      <c r="ADM233" s="121"/>
      <c r="ADN233" s="120"/>
      <c r="ADO233" s="125"/>
      <c r="ADP233" s="121"/>
      <c r="ADQ233" s="121"/>
      <c r="ADR233" s="15"/>
      <c r="ADS233" s="15"/>
      <c r="ADT233" s="120"/>
      <c r="ADU233" s="120"/>
      <c r="ADV233" s="121"/>
      <c r="ADW233" s="121"/>
      <c r="ADX233" s="120"/>
      <c r="ADY233" s="122"/>
      <c r="ADZ233" s="123"/>
      <c r="AEA233" s="124"/>
      <c r="AEB233" s="123"/>
      <c r="AEC233" s="121"/>
      <c r="AED233" s="121"/>
      <c r="AEE233" s="121"/>
      <c r="AEF233" s="121"/>
      <c r="AEG233" s="121"/>
      <c r="AEH233" s="121"/>
      <c r="AEI233" s="120"/>
      <c r="AEJ233" s="125"/>
      <c r="AEK233" s="121"/>
      <c r="AEL233" s="121"/>
      <c r="AEM233" s="15"/>
      <c r="AEN233" s="15"/>
      <c r="AEO233" s="120"/>
      <c r="AEP233" s="120"/>
      <c r="AEQ233" s="121"/>
      <c r="AER233" s="121"/>
      <c r="AES233" s="120"/>
      <c r="AET233" s="122"/>
      <c r="AEU233" s="123"/>
      <c r="AEV233" s="124"/>
      <c r="AEW233" s="123"/>
      <c r="AEX233" s="121"/>
      <c r="AEY233" s="121"/>
      <c r="AEZ233" s="121"/>
      <c r="AFA233" s="121"/>
      <c r="AFB233" s="121"/>
      <c r="AFC233" s="121"/>
      <c r="AFD233" s="120"/>
      <c r="AFE233" s="125"/>
      <c r="AFF233" s="121"/>
      <c r="AFG233" s="121"/>
      <c r="AFH233" s="15"/>
      <c r="AFI233" s="15"/>
      <c r="AFJ233" s="120"/>
      <c r="AFK233" s="120"/>
      <c r="AFL233" s="121"/>
      <c r="AFM233" s="121"/>
      <c r="AFN233" s="120"/>
      <c r="AFO233" s="122"/>
      <c r="AFP233" s="123"/>
      <c r="AFQ233" s="124"/>
      <c r="AFR233" s="123"/>
      <c r="AFS233" s="121"/>
      <c r="AFT233" s="121"/>
      <c r="AFU233" s="121"/>
      <c r="AFV233" s="121"/>
      <c r="AFW233" s="121"/>
      <c r="AFX233" s="121"/>
      <c r="AFY233" s="120"/>
      <c r="AFZ233" s="125"/>
      <c r="AGA233" s="121"/>
      <c r="AGB233" s="121"/>
      <c r="AGC233" s="15"/>
      <c r="AGD233" s="15"/>
      <c r="AGE233" s="120"/>
      <c r="AGF233" s="120"/>
      <c r="AGG233" s="121"/>
      <c r="AGH233" s="121"/>
      <c r="AGI233" s="120"/>
      <c r="AGJ233" s="122"/>
      <c r="AGK233" s="123"/>
      <c r="AGL233" s="124"/>
      <c r="AGM233" s="123"/>
      <c r="AGN233" s="121"/>
      <c r="AGO233" s="121"/>
      <c r="AGP233" s="121"/>
      <c r="AGQ233" s="121"/>
      <c r="AGR233" s="121"/>
      <c r="AGS233" s="121"/>
      <c r="AGT233" s="120"/>
      <c r="AGU233" s="125"/>
      <c r="AGV233" s="121"/>
      <c r="AGW233" s="121"/>
      <c r="AGX233" s="15"/>
      <c r="AGY233" s="15"/>
      <c r="AGZ233" s="120"/>
      <c r="AHA233" s="120"/>
      <c r="AHB233" s="121"/>
      <c r="AHC233" s="121"/>
      <c r="AHD233" s="120"/>
      <c r="AHE233" s="122"/>
      <c r="AHF233" s="123"/>
      <c r="AHG233" s="124"/>
      <c r="AHH233" s="123"/>
      <c r="AHI233" s="121"/>
      <c r="AHJ233" s="121"/>
      <c r="AHK233" s="121"/>
      <c r="AHL233" s="121"/>
      <c r="AHM233" s="121"/>
      <c r="AHN233" s="121"/>
      <c r="AHO233" s="120"/>
      <c r="AHP233" s="125"/>
      <c r="AHQ233" s="121"/>
      <c r="AHR233" s="121"/>
      <c r="AHS233" s="15"/>
      <c r="AHT233" s="15"/>
      <c r="AHU233" s="120"/>
      <c r="AHV233" s="120"/>
      <c r="AHW233" s="121"/>
      <c r="AHX233" s="121"/>
      <c r="AHY233" s="120"/>
      <c r="AHZ233" s="122"/>
      <c r="AIA233" s="123"/>
      <c r="AIB233" s="124"/>
      <c r="AIC233" s="123"/>
      <c r="AID233" s="121"/>
      <c r="AIE233" s="121"/>
      <c r="AIF233" s="121"/>
      <c r="AIG233" s="121"/>
      <c r="AIH233" s="121"/>
      <c r="AII233" s="121"/>
      <c r="AIJ233" s="120"/>
      <c r="AIK233" s="125"/>
      <c r="AIL233" s="121"/>
      <c r="AIM233" s="121"/>
      <c r="AIN233" s="15"/>
      <c r="AIO233" s="15"/>
      <c r="AIP233" s="120"/>
      <c r="AIQ233" s="120"/>
      <c r="AIR233" s="121"/>
      <c r="AIS233" s="121"/>
      <c r="AIT233" s="120"/>
      <c r="AIU233" s="122"/>
      <c r="AIV233" s="123"/>
      <c r="AIW233" s="124"/>
      <c r="AIX233" s="123"/>
      <c r="AIY233" s="121"/>
      <c r="AIZ233" s="121"/>
      <c r="AJA233" s="121"/>
      <c r="AJB233" s="121"/>
      <c r="AJC233" s="121"/>
      <c r="AJD233" s="121"/>
      <c r="AJE233" s="120"/>
      <c r="AJF233" s="125"/>
      <c r="AJG233" s="121"/>
      <c r="AJH233" s="121"/>
      <c r="AJI233" s="15"/>
      <c r="AJJ233" s="15"/>
      <c r="AJK233" s="120"/>
      <c r="AJL233" s="120"/>
      <c r="AJM233" s="121"/>
      <c r="AJN233" s="121"/>
      <c r="AJO233" s="120"/>
      <c r="AJP233" s="122"/>
      <c r="AJQ233" s="123"/>
      <c r="AJR233" s="124"/>
      <c r="AJS233" s="123"/>
      <c r="AJT233" s="121"/>
      <c r="AJU233" s="121"/>
      <c r="AJV233" s="121"/>
      <c r="AJW233" s="121"/>
      <c r="AJX233" s="121"/>
      <c r="AJY233" s="121"/>
      <c r="AJZ233" s="120"/>
      <c r="AKA233" s="125"/>
      <c r="AKB233" s="121"/>
      <c r="AKC233" s="121"/>
      <c r="AKD233" s="15"/>
      <c r="AKE233" s="15"/>
      <c r="AKF233" s="120"/>
      <c r="AKG233" s="120"/>
      <c r="AKH233" s="121"/>
      <c r="AKI233" s="121"/>
      <c r="AKJ233" s="120"/>
      <c r="AKK233" s="122"/>
      <c r="AKL233" s="123"/>
      <c r="AKM233" s="124"/>
      <c r="AKN233" s="123"/>
      <c r="AKO233" s="121"/>
      <c r="AKP233" s="121"/>
      <c r="AKQ233" s="121"/>
      <c r="AKR233" s="121"/>
      <c r="AKS233" s="121"/>
      <c r="AKT233" s="121"/>
      <c r="AKU233" s="120"/>
      <c r="AKV233" s="125"/>
      <c r="AKW233" s="121"/>
      <c r="AKX233" s="121"/>
      <c r="AKY233" s="15"/>
      <c r="AKZ233" s="15"/>
      <c r="ALA233" s="120"/>
      <c r="ALB233" s="120"/>
      <c r="ALC233" s="121"/>
      <c r="ALD233" s="121"/>
      <c r="ALE233" s="120"/>
      <c r="ALF233" s="122"/>
      <c r="ALG233" s="123"/>
      <c r="ALH233" s="124"/>
      <c r="ALI233" s="123"/>
      <c r="ALJ233" s="121"/>
      <c r="ALK233" s="121"/>
      <c r="ALL233" s="121"/>
      <c r="ALM233" s="121"/>
      <c r="ALN233" s="121"/>
      <c r="ALO233" s="121"/>
      <c r="ALP233" s="120"/>
      <c r="ALQ233" s="125"/>
      <c r="ALR233" s="121"/>
      <c r="ALS233" s="121"/>
      <c r="ALT233" s="15"/>
      <c r="ALU233" s="15"/>
      <c r="ALV233" s="120"/>
      <c r="ALW233" s="120"/>
      <c r="ALX233" s="121"/>
      <c r="ALY233" s="121"/>
      <c r="ALZ233" s="120"/>
      <c r="AMA233" s="122"/>
      <c r="AMB233" s="123"/>
      <c r="AMC233" s="124"/>
      <c r="AMD233" s="123"/>
      <c r="AME233" s="121"/>
      <c r="AMF233" s="121"/>
      <c r="AMG233" s="121"/>
      <c r="AMH233" s="121"/>
      <c r="AMI233" s="121"/>
      <c r="AMJ233" s="121"/>
      <c r="AMK233" s="120"/>
      <c r="AML233" s="125"/>
      <c r="AMM233" s="121"/>
      <c r="AMN233" s="121"/>
      <c r="AMO233" s="15"/>
      <c r="AMP233" s="15"/>
      <c r="AMQ233" s="120"/>
      <c r="AMR233" s="120"/>
      <c r="AMS233" s="121"/>
      <c r="AMT233" s="121"/>
      <c r="AMU233" s="120"/>
      <c r="AMV233" s="122"/>
      <c r="AMW233" s="123"/>
      <c r="AMX233" s="124"/>
      <c r="AMY233" s="123"/>
      <c r="AMZ233" s="121"/>
      <c r="ANA233" s="121"/>
      <c r="ANB233" s="121"/>
      <c r="ANC233" s="121"/>
      <c r="AND233" s="121"/>
      <c r="ANE233" s="121"/>
      <c r="ANF233" s="120"/>
      <c r="ANG233" s="125"/>
      <c r="ANH233" s="121"/>
      <c r="ANI233" s="121"/>
      <c r="ANJ233" s="15"/>
      <c r="ANK233" s="15"/>
      <c r="ANL233" s="120"/>
      <c r="ANM233" s="120"/>
      <c r="ANN233" s="121"/>
      <c r="ANO233" s="121"/>
      <c r="ANP233" s="120"/>
      <c r="ANQ233" s="122"/>
      <c r="ANR233" s="123"/>
      <c r="ANS233" s="124"/>
      <c r="ANT233" s="123"/>
      <c r="ANU233" s="121"/>
      <c r="ANV233" s="121"/>
      <c r="ANW233" s="121"/>
      <c r="ANX233" s="121"/>
      <c r="ANY233" s="121"/>
      <c r="ANZ233" s="121"/>
      <c r="AOA233" s="120"/>
      <c r="AOB233" s="125"/>
      <c r="AOC233" s="121"/>
      <c r="AOD233" s="121"/>
      <c r="AOE233" s="15"/>
      <c r="AOF233" s="15"/>
      <c r="AOG233" s="120"/>
      <c r="AOH233" s="120"/>
      <c r="AOI233" s="121"/>
      <c r="AOJ233" s="121"/>
      <c r="AOK233" s="120"/>
      <c r="AOL233" s="122"/>
      <c r="AOM233" s="123"/>
      <c r="AON233" s="124"/>
      <c r="AOO233" s="123"/>
      <c r="AOP233" s="121"/>
      <c r="AOQ233" s="121"/>
      <c r="AOR233" s="121"/>
      <c r="AOS233" s="121"/>
      <c r="AOT233" s="121"/>
      <c r="AOU233" s="121"/>
      <c r="AOV233" s="120"/>
      <c r="AOW233" s="125"/>
      <c r="AOX233" s="121"/>
      <c r="AOY233" s="121"/>
      <c r="AOZ233" s="15"/>
      <c r="APA233" s="15"/>
      <c r="APB233" s="120"/>
      <c r="APC233" s="120"/>
      <c r="APD233" s="121"/>
      <c r="APE233" s="121"/>
      <c r="APF233" s="120"/>
      <c r="APG233" s="122"/>
      <c r="APH233" s="123"/>
      <c r="API233" s="124"/>
      <c r="APJ233" s="123"/>
      <c r="APK233" s="121"/>
      <c r="APL233" s="121"/>
      <c r="APM233" s="121"/>
      <c r="APN233" s="121"/>
      <c r="APO233" s="121"/>
      <c r="APP233" s="121"/>
      <c r="APQ233" s="120"/>
      <c r="APR233" s="125"/>
      <c r="APS233" s="121"/>
      <c r="APT233" s="121"/>
      <c r="APU233" s="15"/>
      <c r="APV233" s="15"/>
      <c r="APW233" s="120"/>
      <c r="APX233" s="120"/>
      <c r="APY233" s="121"/>
      <c r="APZ233" s="121"/>
      <c r="AQA233" s="120"/>
      <c r="AQB233" s="122"/>
      <c r="AQC233" s="123"/>
      <c r="AQD233" s="124"/>
      <c r="AQE233" s="123"/>
      <c r="AQF233" s="121"/>
      <c r="AQG233" s="121"/>
      <c r="AQH233" s="121"/>
      <c r="AQI233" s="121"/>
      <c r="AQJ233" s="121"/>
      <c r="AQK233" s="121"/>
      <c r="AQL233" s="120"/>
      <c r="AQM233" s="125"/>
      <c r="AQN233" s="121"/>
      <c r="AQO233" s="121"/>
      <c r="AQP233" s="15"/>
      <c r="AQQ233" s="15"/>
      <c r="AQR233" s="120"/>
      <c r="AQS233" s="120"/>
      <c r="AQT233" s="121"/>
      <c r="AQU233" s="121"/>
      <c r="AQV233" s="120"/>
      <c r="AQW233" s="122"/>
      <c r="AQX233" s="123"/>
      <c r="AQY233" s="124"/>
      <c r="AQZ233" s="123"/>
      <c r="ARA233" s="121"/>
      <c r="ARB233" s="121"/>
      <c r="ARC233" s="121"/>
      <c r="ARD233" s="121"/>
      <c r="ARE233" s="121"/>
      <c r="ARF233" s="121"/>
      <c r="ARG233" s="120"/>
      <c r="ARH233" s="125"/>
      <c r="ARI233" s="121"/>
      <c r="ARJ233" s="121"/>
      <c r="ARK233" s="15"/>
      <c r="ARL233" s="15"/>
      <c r="ARM233" s="120"/>
      <c r="ARN233" s="120"/>
      <c r="ARO233" s="121"/>
      <c r="ARP233" s="121"/>
      <c r="ARQ233" s="120"/>
      <c r="ARR233" s="122"/>
      <c r="ARS233" s="123"/>
      <c r="ART233" s="124"/>
      <c r="ARU233" s="123"/>
      <c r="ARV233" s="121"/>
      <c r="ARW233" s="121"/>
      <c r="ARX233" s="121"/>
      <c r="ARY233" s="121"/>
      <c r="ARZ233" s="121"/>
      <c r="ASA233" s="121"/>
      <c r="ASB233" s="120"/>
      <c r="ASC233" s="125"/>
      <c r="ASD233" s="121"/>
      <c r="ASE233" s="121"/>
      <c r="ASF233" s="15"/>
      <c r="ASG233" s="15"/>
      <c r="ASH233" s="120"/>
      <c r="ASI233" s="120"/>
      <c r="ASJ233" s="121"/>
      <c r="ASK233" s="121"/>
      <c r="ASL233" s="120"/>
      <c r="ASM233" s="122"/>
      <c r="ASN233" s="123"/>
      <c r="ASO233" s="124"/>
      <c r="ASP233" s="123"/>
      <c r="ASQ233" s="121"/>
      <c r="ASR233" s="121"/>
      <c r="ASS233" s="121"/>
      <c r="AST233" s="121"/>
      <c r="ASU233" s="121"/>
      <c r="ASV233" s="121"/>
      <c r="ASW233" s="120"/>
      <c r="ASX233" s="125"/>
      <c r="ASY233" s="121"/>
      <c r="ASZ233" s="121"/>
      <c r="ATA233" s="15"/>
      <c r="ATB233" s="15"/>
      <c r="ATC233" s="120"/>
      <c r="ATD233" s="120"/>
      <c r="ATE233" s="121"/>
      <c r="ATF233" s="121"/>
      <c r="ATG233" s="120"/>
      <c r="ATH233" s="122"/>
      <c r="ATI233" s="123"/>
      <c r="ATJ233" s="124"/>
      <c r="ATK233" s="123"/>
      <c r="ATL233" s="121"/>
      <c r="ATM233" s="121"/>
      <c r="ATN233" s="121"/>
      <c r="ATO233" s="121"/>
      <c r="ATP233" s="121"/>
      <c r="ATQ233" s="121"/>
      <c r="ATR233" s="120"/>
      <c r="ATS233" s="125"/>
      <c r="ATT233" s="121"/>
      <c r="ATU233" s="121"/>
      <c r="ATV233" s="15"/>
      <c r="ATW233" s="15"/>
      <c r="ATX233" s="120"/>
      <c r="ATY233" s="120"/>
      <c r="ATZ233" s="121"/>
      <c r="AUA233" s="121"/>
      <c r="AUB233" s="120"/>
      <c r="AUC233" s="122"/>
      <c r="AUD233" s="123"/>
      <c r="AUE233" s="124"/>
      <c r="AUF233" s="123"/>
      <c r="AUG233" s="121"/>
      <c r="AUH233" s="121"/>
      <c r="AUI233" s="121"/>
      <c r="AUJ233" s="121"/>
      <c r="AUK233" s="121"/>
      <c r="AUL233" s="121"/>
      <c r="AUM233" s="120"/>
      <c r="AUN233" s="125"/>
      <c r="AUO233" s="121"/>
      <c r="AUP233" s="121"/>
      <c r="AUQ233" s="15"/>
      <c r="AUR233" s="15"/>
      <c r="AUS233" s="120"/>
      <c r="AUT233" s="120"/>
      <c r="AUU233" s="121"/>
      <c r="AUV233" s="121"/>
      <c r="AUW233" s="120"/>
      <c r="AUX233" s="122"/>
      <c r="AUY233" s="123"/>
      <c r="AUZ233" s="124"/>
      <c r="AVA233" s="123"/>
      <c r="AVB233" s="121"/>
      <c r="AVC233" s="121"/>
      <c r="AVD233" s="121"/>
      <c r="AVE233" s="121"/>
      <c r="AVF233" s="121"/>
      <c r="AVG233" s="121"/>
      <c r="AVH233" s="120"/>
      <c r="AVI233" s="125"/>
      <c r="AVJ233" s="121"/>
      <c r="AVK233" s="121"/>
      <c r="AVL233" s="15"/>
      <c r="AVM233" s="15"/>
      <c r="AVN233" s="120"/>
      <c r="AVO233" s="120"/>
      <c r="AVP233" s="121"/>
      <c r="AVQ233" s="121"/>
      <c r="AVR233" s="120"/>
      <c r="AVS233" s="122"/>
      <c r="AVT233" s="123"/>
      <c r="AVU233" s="124"/>
      <c r="AVV233" s="123"/>
      <c r="AVW233" s="121"/>
      <c r="AVX233" s="121"/>
      <c r="AVY233" s="121"/>
      <c r="AVZ233" s="121"/>
      <c r="AWA233" s="121"/>
      <c r="AWB233" s="121"/>
      <c r="AWC233" s="120"/>
      <c r="AWD233" s="125"/>
      <c r="AWE233" s="121"/>
      <c r="AWF233" s="121"/>
      <c r="AWG233" s="15"/>
      <c r="AWH233" s="15"/>
      <c r="AWI233" s="120"/>
      <c r="AWJ233" s="120"/>
      <c r="AWK233" s="121"/>
      <c r="AWL233" s="121"/>
      <c r="AWM233" s="120"/>
      <c r="AWN233" s="122"/>
      <c r="AWO233" s="123"/>
      <c r="AWP233" s="124"/>
      <c r="AWQ233" s="123"/>
      <c r="AWR233" s="121"/>
      <c r="AWS233" s="121"/>
      <c r="AWT233" s="121"/>
      <c r="AWU233" s="121"/>
      <c r="AWV233" s="121"/>
      <c r="AWW233" s="121"/>
      <c r="AWX233" s="120"/>
      <c r="AWY233" s="125"/>
      <c r="AWZ233" s="121"/>
      <c r="AXA233" s="121"/>
      <c r="AXB233" s="15"/>
      <c r="AXC233" s="15"/>
      <c r="AXD233" s="120"/>
      <c r="AXE233" s="120"/>
      <c r="AXF233" s="121"/>
      <c r="AXG233" s="121"/>
      <c r="AXH233" s="120"/>
      <c r="AXI233" s="122"/>
      <c r="AXJ233" s="123"/>
      <c r="AXK233" s="124"/>
      <c r="AXL233" s="123"/>
      <c r="AXM233" s="121"/>
      <c r="AXN233" s="121"/>
      <c r="AXO233" s="121"/>
      <c r="AXP233" s="121"/>
      <c r="AXQ233" s="121"/>
      <c r="AXR233" s="121"/>
      <c r="AXS233" s="120"/>
      <c r="AXT233" s="125"/>
      <c r="AXU233" s="121"/>
      <c r="AXV233" s="121"/>
      <c r="AXW233" s="15"/>
      <c r="AXX233" s="15"/>
      <c r="AXY233" s="120"/>
      <c r="AXZ233" s="120"/>
      <c r="AYA233" s="121"/>
      <c r="AYB233" s="121"/>
      <c r="AYC233" s="120"/>
      <c r="AYD233" s="122"/>
      <c r="AYE233" s="123"/>
      <c r="AYF233" s="124"/>
      <c r="AYG233" s="123"/>
      <c r="AYH233" s="121"/>
      <c r="AYI233" s="121"/>
      <c r="AYJ233" s="121"/>
      <c r="AYK233" s="121"/>
      <c r="AYL233" s="121"/>
      <c r="AYM233" s="121"/>
      <c r="AYN233" s="120"/>
      <c r="AYO233" s="125"/>
      <c r="AYP233" s="121"/>
      <c r="AYQ233" s="121"/>
      <c r="AYR233" s="15"/>
      <c r="AYS233" s="15"/>
      <c r="AYT233" s="120"/>
      <c r="AYU233" s="120"/>
      <c r="AYV233" s="121"/>
      <c r="AYW233" s="121"/>
      <c r="AYX233" s="120"/>
      <c r="AYY233" s="122"/>
      <c r="AYZ233" s="123"/>
      <c r="AZA233" s="124"/>
      <c r="AZB233" s="123"/>
      <c r="AZC233" s="121"/>
      <c r="AZD233" s="121"/>
      <c r="AZE233" s="121"/>
      <c r="AZF233" s="121"/>
      <c r="AZG233" s="121"/>
      <c r="AZH233" s="121"/>
      <c r="AZI233" s="120"/>
      <c r="AZJ233" s="125"/>
      <c r="AZK233" s="121"/>
      <c r="AZL233" s="121"/>
      <c r="AZM233" s="15"/>
      <c r="AZN233" s="15"/>
      <c r="AZO233" s="120"/>
      <c r="AZP233" s="120"/>
      <c r="AZQ233" s="121"/>
      <c r="AZR233" s="121"/>
      <c r="AZS233" s="120"/>
      <c r="AZT233" s="122"/>
      <c r="AZU233" s="123"/>
      <c r="AZV233" s="124"/>
      <c r="AZW233" s="123"/>
      <c r="AZX233" s="121"/>
      <c r="AZY233" s="121"/>
      <c r="AZZ233" s="121"/>
      <c r="BAA233" s="121"/>
      <c r="BAB233" s="121"/>
      <c r="BAC233" s="121"/>
      <c r="BAD233" s="120"/>
      <c r="BAE233" s="125"/>
      <c r="BAF233" s="121"/>
      <c r="BAG233" s="121"/>
      <c r="BAH233" s="15"/>
      <c r="BAI233" s="15"/>
      <c r="BAJ233" s="120"/>
      <c r="BAK233" s="120"/>
      <c r="BAL233" s="121"/>
      <c r="BAM233" s="121"/>
      <c r="BAN233" s="120"/>
      <c r="BAO233" s="122"/>
      <c r="BAP233" s="123"/>
      <c r="BAQ233" s="124"/>
      <c r="BAR233" s="123"/>
      <c r="BAS233" s="121"/>
      <c r="BAT233" s="121"/>
      <c r="BAU233" s="121"/>
      <c r="BAV233" s="121"/>
      <c r="BAW233" s="121"/>
      <c r="BAX233" s="121"/>
      <c r="BAY233" s="120"/>
      <c r="BAZ233" s="125"/>
      <c r="BBA233" s="121"/>
      <c r="BBB233" s="121"/>
      <c r="BBC233" s="15"/>
      <c r="BBD233" s="15"/>
      <c r="BBE233" s="120"/>
      <c r="BBF233" s="120"/>
      <c r="BBG233" s="121"/>
      <c r="BBH233" s="121"/>
      <c r="BBI233" s="120"/>
      <c r="BBJ233" s="122"/>
      <c r="BBK233" s="123"/>
      <c r="BBL233" s="124"/>
      <c r="BBM233" s="123"/>
      <c r="BBN233" s="121"/>
      <c r="BBO233" s="121"/>
      <c r="BBP233" s="121"/>
      <c r="BBQ233" s="121"/>
      <c r="BBR233" s="121"/>
      <c r="BBS233" s="121"/>
      <c r="BBT233" s="120"/>
      <c r="BBU233" s="125"/>
      <c r="BBV233" s="121"/>
      <c r="BBW233" s="121"/>
      <c r="BBX233" s="15"/>
      <c r="BBY233" s="15"/>
      <c r="BBZ233" s="120"/>
      <c r="BCA233" s="120"/>
      <c r="BCB233" s="121"/>
      <c r="BCC233" s="121"/>
      <c r="BCD233" s="120"/>
      <c r="BCE233" s="122"/>
      <c r="BCF233" s="123"/>
      <c r="BCG233" s="124"/>
      <c r="BCH233" s="123"/>
      <c r="BCI233" s="121"/>
      <c r="BCJ233" s="121"/>
      <c r="BCK233" s="121"/>
      <c r="BCL233" s="121"/>
      <c r="BCM233" s="121"/>
      <c r="BCN233" s="121"/>
      <c r="BCO233" s="120"/>
      <c r="BCP233" s="125"/>
      <c r="BCQ233" s="121"/>
      <c r="BCR233" s="121"/>
      <c r="BCS233" s="15"/>
      <c r="BCT233" s="15"/>
      <c r="BCU233" s="120"/>
      <c r="BCV233" s="120"/>
      <c r="BCW233" s="121"/>
      <c r="BCX233" s="121"/>
      <c r="BCY233" s="120"/>
      <c r="BCZ233" s="122"/>
      <c r="BDA233" s="123"/>
      <c r="BDB233" s="124"/>
      <c r="BDC233" s="123"/>
      <c r="BDD233" s="121"/>
      <c r="BDE233" s="121"/>
      <c r="BDF233" s="121"/>
      <c r="BDG233" s="121"/>
      <c r="BDH233" s="121"/>
      <c r="BDI233" s="121"/>
      <c r="BDJ233" s="120"/>
      <c r="BDK233" s="125"/>
      <c r="BDL233" s="121"/>
      <c r="BDM233" s="121"/>
      <c r="BDN233" s="15"/>
      <c r="BDO233" s="15"/>
      <c r="BDP233" s="120"/>
      <c r="BDQ233" s="120"/>
      <c r="BDR233" s="121"/>
      <c r="BDS233" s="121"/>
      <c r="BDT233" s="120"/>
      <c r="BDU233" s="122"/>
      <c r="BDV233" s="123"/>
      <c r="BDW233" s="124"/>
      <c r="BDX233" s="123"/>
      <c r="BDY233" s="121"/>
      <c r="BDZ233" s="121"/>
      <c r="BEA233" s="121"/>
      <c r="BEB233" s="121"/>
      <c r="BEC233" s="121"/>
      <c r="BED233" s="121"/>
      <c r="BEE233" s="120"/>
      <c r="BEF233" s="125"/>
      <c r="BEG233" s="121"/>
      <c r="BEH233" s="121"/>
      <c r="BEI233" s="15"/>
      <c r="BEJ233" s="15"/>
      <c r="BEK233" s="120"/>
      <c r="BEL233" s="120"/>
      <c r="BEM233" s="121"/>
      <c r="BEN233" s="121"/>
      <c r="BEO233" s="120"/>
      <c r="BEP233" s="122"/>
      <c r="BEQ233" s="123"/>
      <c r="BER233" s="124"/>
      <c r="BES233" s="123"/>
      <c r="BET233" s="121"/>
      <c r="BEU233" s="121"/>
      <c r="BEV233" s="121"/>
      <c r="BEW233" s="121"/>
      <c r="BEX233" s="121"/>
      <c r="BEY233" s="121"/>
      <c r="BEZ233" s="120"/>
      <c r="BFA233" s="125"/>
      <c r="BFB233" s="121"/>
      <c r="BFC233" s="121"/>
      <c r="BFD233" s="15"/>
      <c r="BFE233" s="15"/>
      <c r="BFF233" s="120"/>
      <c r="BFG233" s="120"/>
      <c r="BFH233" s="121"/>
      <c r="BFI233" s="121"/>
      <c r="BFJ233" s="120"/>
      <c r="BFK233" s="122"/>
      <c r="BFL233" s="123"/>
      <c r="BFM233" s="124"/>
      <c r="BFN233" s="123"/>
      <c r="BFO233" s="121"/>
      <c r="BFP233" s="121"/>
      <c r="BFQ233" s="121"/>
      <c r="BFR233" s="121"/>
      <c r="BFS233" s="121"/>
      <c r="BFT233" s="121"/>
      <c r="BFU233" s="120"/>
      <c r="BFV233" s="125"/>
      <c r="BFW233" s="121"/>
      <c r="BFX233" s="121"/>
      <c r="BFY233" s="15"/>
      <c r="BFZ233" s="15"/>
      <c r="BGA233" s="120"/>
      <c r="BGB233" s="120"/>
      <c r="BGC233" s="121"/>
      <c r="BGD233" s="121"/>
      <c r="BGE233" s="120"/>
      <c r="BGF233" s="122"/>
      <c r="BGG233" s="123"/>
      <c r="BGH233" s="124"/>
      <c r="BGI233" s="123"/>
      <c r="BGJ233" s="121"/>
      <c r="BGK233" s="121"/>
      <c r="BGL233" s="121"/>
      <c r="BGM233" s="121"/>
      <c r="BGN233" s="121"/>
      <c r="BGO233" s="121"/>
      <c r="BGP233" s="120"/>
      <c r="BGQ233" s="125"/>
      <c r="BGR233" s="121"/>
      <c r="BGS233" s="121"/>
      <c r="BGT233" s="15"/>
      <c r="BGU233" s="15"/>
      <c r="BGV233" s="120"/>
      <c r="BGW233" s="120"/>
      <c r="BGX233" s="121"/>
      <c r="BGY233" s="121"/>
      <c r="BGZ233" s="120"/>
      <c r="BHA233" s="122"/>
      <c r="BHB233" s="123"/>
      <c r="BHC233" s="124"/>
      <c r="BHD233" s="123"/>
      <c r="BHE233" s="121"/>
      <c r="BHF233" s="121"/>
      <c r="BHG233" s="121"/>
      <c r="BHH233" s="121"/>
      <c r="BHI233" s="121"/>
      <c r="BHJ233" s="121"/>
      <c r="BHK233" s="120"/>
      <c r="BHL233" s="125"/>
      <c r="BHM233" s="121"/>
      <c r="BHN233" s="121"/>
      <c r="BHO233" s="15"/>
      <c r="BHP233" s="15"/>
      <c r="BHQ233" s="120"/>
      <c r="BHR233" s="120"/>
      <c r="BHS233" s="121"/>
      <c r="BHT233" s="121"/>
      <c r="BHU233" s="120"/>
      <c r="BHV233" s="122"/>
      <c r="BHW233" s="123"/>
      <c r="BHX233" s="124"/>
      <c r="BHY233" s="123"/>
      <c r="BHZ233" s="121"/>
      <c r="BIA233" s="121"/>
      <c r="BIB233" s="121"/>
      <c r="BIC233" s="121"/>
      <c r="BID233" s="121"/>
      <c r="BIE233" s="121"/>
      <c r="BIF233" s="120"/>
      <c r="BIG233" s="125"/>
      <c r="BIH233" s="121"/>
      <c r="BII233" s="121"/>
      <c r="BIJ233" s="15"/>
      <c r="BIK233" s="15"/>
      <c r="BIL233" s="120"/>
      <c r="BIM233" s="120"/>
      <c r="BIN233" s="121"/>
      <c r="BIO233" s="121"/>
      <c r="BIP233" s="120"/>
      <c r="BIQ233" s="122"/>
      <c r="BIR233" s="123"/>
      <c r="BIS233" s="124"/>
      <c r="BIT233" s="123"/>
      <c r="BIU233" s="121"/>
      <c r="BIV233" s="121"/>
      <c r="BIW233" s="121"/>
      <c r="BIX233" s="121"/>
      <c r="BIY233" s="121"/>
      <c r="BIZ233" s="121"/>
      <c r="BJA233" s="120"/>
      <c r="BJB233" s="125"/>
      <c r="BJC233" s="121"/>
      <c r="BJD233" s="121"/>
      <c r="BJE233" s="15"/>
      <c r="BJF233" s="15"/>
      <c r="BJG233" s="120"/>
      <c r="BJH233" s="120"/>
      <c r="BJI233" s="121"/>
      <c r="BJJ233" s="121"/>
      <c r="BJK233" s="120"/>
      <c r="BJL233" s="122"/>
      <c r="BJM233" s="123"/>
      <c r="BJN233" s="124"/>
      <c r="BJO233" s="123"/>
      <c r="BJP233" s="121"/>
      <c r="BJQ233" s="121"/>
      <c r="BJR233" s="121"/>
      <c r="BJS233" s="121"/>
      <c r="BJT233" s="121"/>
      <c r="BJU233" s="121"/>
      <c r="BJV233" s="120"/>
      <c r="BJW233" s="125"/>
      <c r="BJX233" s="121"/>
      <c r="BJY233" s="121"/>
      <c r="BJZ233" s="15"/>
      <c r="BKA233" s="15"/>
      <c r="BKB233" s="120"/>
      <c r="BKC233" s="120"/>
      <c r="BKD233" s="121"/>
      <c r="BKE233" s="121"/>
      <c r="BKF233" s="120"/>
      <c r="BKG233" s="122"/>
      <c r="BKH233" s="123"/>
      <c r="BKI233" s="124"/>
      <c r="BKJ233" s="123"/>
      <c r="BKK233" s="121"/>
      <c r="BKL233" s="121"/>
      <c r="BKM233" s="121"/>
      <c r="BKN233" s="121"/>
      <c r="BKO233" s="121"/>
      <c r="BKP233" s="121"/>
      <c r="BKQ233" s="120"/>
      <c r="BKR233" s="125"/>
      <c r="BKS233" s="121"/>
      <c r="BKT233" s="121"/>
      <c r="BKU233" s="15"/>
      <c r="BKV233" s="15"/>
      <c r="BKW233" s="120"/>
      <c r="BKX233" s="120"/>
      <c r="BKY233" s="121"/>
      <c r="BKZ233" s="121"/>
      <c r="BLA233" s="120"/>
      <c r="BLB233" s="122"/>
      <c r="BLC233" s="123"/>
      <c r="BLD233" s="124"/>
      <c r="BLE233" s="123"/>
      <c r="BLF233" s="121"/>
      <c r="BLG233" s="121"/>
      <c r="BLH233" s="121"/>
      <c r="BLI233" s="121"/>
      <c r="BLJ233" s="121"/>
      <c r="BLK233" s="121"/>
      <c r="BLL233" s="120"/>
      <c r="BLM233" s="125"/>
      <c r="BLN233" s="121"/>
      <c r="BLO233" s="121"/>
      <c r="BLP233" s="15"/>
      <c r="BLQ233" s="15"/>
      <c r="BLR233" s="120"/>
      <c r="BLS233" s="120"/>
      <c r="BLT233" s="121"/>
      <c r="BLU233" s="121"/>
      <c r="BLV233" s="120"/>
      <c r="BLW233" s="122"/>
      <c r="BLX233" s="123"/>
      <c r="BLY233" s="124"/>
      <c r="BLZ233" s="123"/>
      <c r="BMA233" s="121"/>
      <c r="BMB233" s="121"/>
      <c r="BMC233" s="121"/>
      <c r="BMD233" s="121"/>
      <c r="BME233" s="121"/>
      <c r="BMF233" s="121"/>
      <c r="BMG233" s="120"/>
      <c r="BMH233" s="125"/>
      <c r="BMI233" s="121"/>
      <c r="BMJ233" s="121"/>
      <c r="BMK233" s="15"/>
      <c r="BML233" s="15"/>
      <c r="BMM233" s="120"/>
      <c r="BMN233" s="120"/>
      <c r="BMO233" s="121"/>
      <c r="BMP233" s="121"/>
      <c r="BMQ233" s="120"/>
      <c r="BMR233" s="122"/>
      <c r="BMS233" s="123"/>
      <c r="BMT233" s="124"/>
      <c r="BMU233" s="123"/>
      <c r="BMV233" s="121"/>
      <c r="BMW233" s="121"/>
      <c r="BMX233" s="121"/>
      <c r="BMY233" s="121"/>
      <c r="BMZ233" s="121"/>
      <c r="BNA233" s="121"/>
      <c r="BNB233" s="120"/>
      <c r="BNC233" s="125"/>
      <c r="BND233" s="121"/>
      <c r="BNE233" s="121"/>
      <c r="BNF233" s="15"/>
      <c r="BNG233" s="15"/>
      <c r="BNH233" s="120"/>
      <c r="BNI233" s="120"/>
      <c r="BNJ233" s="121"/>
      <c r="BNK233" s="121"/>
      <c r="BNL233" s="120"/>
      <c r="BNM233" s="122"/>
      <c r="BNN233" s="123"/>
      <c r="BNO233" s="124"/>
      <c r="BNP233" s="123"/>
      <c r="BNQ233" s="121"/>
      <c r="BNR233" s="121"/>
      <c r="BNS233" s="121"/>
      <c r="BNT233" s="121"/>
      <c r="BNU233" s="121"/>
      <c r="BNV233" s="121"/>
      <c r="BNW233" s="120"/>
      <c r="BNX233" s="125"/>
      <c r="BNY233" s="121"/>
      <c r="BNZ233" s="121"/>
      <c r="BOA233" s="15"/>
      <c r="BOB233" s="15"/>
      <c r="BOC233" s="120"/>
      <c r="BOD233" s="120"/>
      <c r="BOE233" s="121"/>
      <c r="BOF233" s="121"/>
      <c r="BOG233" s="120"/>
      <c r="BOH233" s="122"/>
      <c r="BOI233" s="123"/>
      <c r="BOJ233" s="124"/>
      <c r="BOK233" s="123"/>
      <c r="BOL233" s="121"/>
      <c r="BOM233" s="121"/>
      <c r="BON233" s="121"/>
      <c r="BOO233" s="121"/>
      <c r="BOP233" s="121"/>
      <c r="BOQ233" s="121"/>
      <c r="BOR233" s="120"/>
      <c r="BOS233" s="125"/>
      <c r="BOT233" s="121"/>
      <c r="BOU233" s="121"/>
      <c r="BOV233" s="15"/>
      <c r="BOW233" s="15"/>
      <c r="BOX233" s="120"/>
      <c r="BOY233" s="120"/>
      <c r="BOZ233" s="121"/>
      <c r="BPA233" s="121"/>
      <c r="BPB233" s="120"/>
      <c r="BPC233" s="122"/>
      <c r="BPD233" s="123"/>
      <c r="BPE233" s="124"/>
      <c r="BPF233" s="123"/>
      <c r="BPG233" s="121"/>
      <c r="BPH233" s="121"/>
      <c r="BPI233" s="121"/>
      <c r="BPJ233" s="121"/>
      <c r="BPK233" s="121"/>
      <c r="BPL233" s="121"/>
      <c r="BPM233" s="120"/>
      <c r="BPN233" s="125"/>
      <c r="BPO233" s="121"/>
      <c r="BPP233" s="121"/>
      <c r="BPQ233" s="15"/>
      <c r="BPR233" s="15"/>
      <c r="BPS233" s="120"/>
      <c r="BPT233" s="120"/>
      <c r="BPU233" s="121"/>
      <c r="BPV233" s="121"/>
      <c r="BPW233" s="120"/>
      <c r="BPX233" s="122"/>
      <c r="BPY233" s="123"/>
      <c r="BPZ233" s="124"/>
      <c r="BQA233" s="123"/>
      <c r="BQB233" s="121"/>
      <c r="BQC233" s="121"/>
      <c r="BQD233" s="121"/>
      <c r="BQE233" s="121"/>
      <c r="BQF233" s="121"/>
      <c r="BQG233" s="121"/>
      <c r="BQH233" s="120"/>
      <c r="BQI233" s="125"/>
      <c r="BQJ233" s="121"/>
      <c r="BQK233" s="121"/>
      <c r="BQL233" s="15"/>
      <c r="BQM233" s="15"/>
      <c r="BQN233" s="120"/>
      <c r="BQO233" s="120"/>
      <c r="BQP233" s="121"/>
      <c r="BQQ233" s="121"/>
      <c r="BQR233" s="120"/>
      <c r="BQS233" s="122"/>
      <c r="BQT233" s="123"/>
      <c r="BQU233" s="124"/>
      <c r="BQV233" s="123"/>
      <c r="BQW233" s="121"/>
      <c r="BQX233" s="121"/>
      <c r="BQY233" s="121"/>
      <c r="BQZ233" s="121"/>
      <c r="BRA233" s="121"/>
      <c r="BRB233" s="121"/>
      <c r="BRC233" s="120"/>
      <c r="BRD233" s="125"/>
      <c r="BRE233" s="121"/>
      <c r="BRF233" s="121"/>
      <c r="BRG233" s="15"/>
      <c r="BRH233" s="15"/>
      <c r="BRI233" s="120"/>
      <c r="BRJ233" s="120"/>
      <c r="BRK233" s="121"/>
      <c r="BRL233" s="121"/>
      <c r="BRM233" s="120"/>
      <c r="BRN233" s="122"/>
      <c r="BRO233" s="123"/>
      <c r="BRP233" s="124"/>
      <c r="BRQ233" s="123"/>
      <c r="BRR233" s="121"/>
      <c r="BRS233" s="121"/>
      <c r="BRT233" s="121"/>
      <c r="BRU233" s="121"/>
      <c r="BRV233" s="121"/>
      <c r="BRW233" s="121"/>
      <c r="BRX233" s="120"/>
      <c r="BRY233" s="125"/>
      <c r="BRZ233" s="121"/>
      <c r="BSA233" s="121"/>
      <c r="BSB233" s="15"/>
      <c r="BSC233" s="15"/>
      <c r="BSD233" s="120"/>
      <c r="BSE233" s="120"/>
      <c r="BSF233" s="121"/>
      <c r="BSG233" s="121"/>
      <c r="BSH233" s="120"/>
      <c r="BSI233" s="122"/>
      <c r="BSJ233" s="123"/>
      <c r="BSK233" s="124"/>
      <c r="BSL233" s="123"/>
      <c r="BSM233" s="121"/>
      <c r="BSN233" s="121"/>
      <c r="BSO233" s="121"/>
      <c r="BSP233" s="121"/>
      <c r="BSQ233" s="121"/>
      <c r="BSR233" s="121"/>
      <c r="BSS233" s="120"/>
      <c r="BST233" s="125"/>
      <c r="BSU233" s="121"/>
      <c r="BSV233" s="121"/>
      <c r="BSW233" s="15"/>
      <c r="BSX233" s="15"/>
      <c r="BSY233" s="120"/>
      <c r="BSZ233" s="120"/>
      <c r="BTA233" s="121"/>
      <c r="BTB233" s="121"/>
      <c r="BTC233" s="120"/>
      <c r="BTD233" s="122"/>
      <c r="BTE233" s="123"/>
      <c r="BTF233" s="124"/>
      <c r="BTG233" s="123"/>
      <c r="BTH233" s="121"/>
      <c r="BTI233" s="121"/>
      <c r="BTJ233" s="121"/>
      <c r="BTK233" s="121"/>
      <c r="BTL233" s="121"/>
      <c r="BTM233" s="121"/>
      <c r="BTN233" s="120"/>
      <c r="BTO233" s="125"/>
      <c r="BTP233" s="121"/>
      <c r="BTQ233" s="121"/>
      <c r="BTR233" s="15"/>
      <c r="BTS233" s="15"/>
      <c r="BTT233" s="120"/>
      <c r="BTU233" s="120"/>
      <c r="BTV233" s="121"/>
      <c r="BTW233" s="121"/>
      <c r="BTX233" s="120"/>
      <c r="BTY233" s="122"/>
      <c r="BTZ233" s="123"/>
      <c r="BUA233" s="124"/>
      <c r="BUB233" s="123"/>
      <c r="BUC233" s="121"/>
      <c r="BUD233" s="121"/>
      <c r="BUE233" s="121"/>
      <c r="BUF233" s="121"/>
      <c r="BUG233" s="121"/>
      <c r="BUH233" s="121"/>
      <c r="BUI233" s="120"/>
      <c r="BUJ233" s="125"/>
      <c r="BUK233" s="121"/>
      <c r="BUL233" s="121"/>
      <c r="BUM233" s="15"/>
      <c r="BUN233" s="15"/>
      <c r="BUO233" s="120"/>
      <c r="BUP233" s="120"/>
      <c r="BUQ233" s="121"/>
      <c r="BUR233" s="121"/>
      <c r="BUS233" s="120"/>
      <c r="BUT233" s="122"/>
      <c r="BUU233" s="123"/>
      <c r="BUV233" s="124"/>
      <c r="BUW233" s="123"/>
      <c r="BUX233" s="121"/>
      <c r="BUY233" s="121"/>
      <c r="BUZ233" s="121"/>
      <c r="BVA233" s="121"/>
      <c r="BVB233" s="121"/>
      <c r="BVC233" s="121"/>
      <c r="BVD233" s="120"/>
      <c r="BVE233" s="125"/>
      <c r="BVF233" s="121"/>
      <c r="BVG233" s="121"/>
      <c r="BVH233" s="15"/>
      <c r="BVI233" s="15"/>
      <c r="BVJ233" s="120"/>
      <c r="BVK233" s="120"/>
      <c r="BVL233" s="121"/>
      <c r="BVM233" s="121"/>
      <c r="BVN233" s="120"/>
      <c r="BVO233" s="122"/>
      <c r="BVP233" s="123"/>
      <c r="BVQ233" s="124"/>
      <c r="BVR233" s="123"/>
      <c r="BVS233" s="121"/>
      <c r="BVT233" s="121"/>
      <c r="BVU233" s="121"/>
      <c r="BVV233" s="121"/>
      <c r="BVW233" s="121"/>
      <c r="BVX233" s="121"/>
      <c r="BVY233" s="120"/>
      <c r="BVZ233" s="125"/>
      <c r="BWA233" s="121"/>
      <c r="BWB233" s="121"/>
      <c r="BWC233" s="15"/>
      <c r="BWD233" s="15"/>
      <c r="BWE233" s="120"/>
      <c r="BWF233" s="120"/>
      <c r="BWG233" s="121"/>
      <c r="BWH233" s="121"/>
      <c r="BWI233" s="120"/>
      <c r="BWJ233" s="122"/>
      <c r="BWK233" s="123"/>
      <c r="BWL233" s="124"/>
      <c r="BWM233" s="123"/>
      <c r="BWN233" s="121"/>
      <c r="BWO233" s="121"/>
      <c r="BWP233" s="121"/>
      <c r="BWQ233" s="121"/>
      <c r="BWR233" s="121"/>
      <c r="BWS233" s="121"/>
      <c r="BWT233" s="120"/>
      <c r="BWU233" s="125"/>
      <c r="BWV233" s="121"/>
      <c r="BWW233" s="121"/>
      <c r="BWX233" s="15"/>
      <c r="BWY233" s="15"/>
      <c r="BWZ233" s="120"/>
      <c r="BXA233" s="120"/>
      <c r="BXB233" s="121"/>
      <c r="BXC233" s="121"/>
      <c r="BXD233" s="120"/>
      <c r="BXE233" s="122"/>
      <c r="BXF233" s="123"/>
      <c r="BXG233" s="124"/>
      <c r="BXH233" s="123"/>
      <c r="BXI233" s="121"/>
      <c r="BXJ233" s="121"/>
      <c r="BXK233" s="121"/>
      <c r="BXL233" s="121"/>
      <c r="BXM233" s="121"/>
      <c r="BXN233" s="121"/>
      <c r="BXO233" s="120"/>
      <c r="BXP233" s="125"/>
      <c r="BXQ233" s="121"/>
      <c r="BXR233" s="121"/>
      <c r="BXS233" s="15"/>
      <c r="BXT233" s="15"/>
      <c r="BXU233" s="120"/>
      <c r="BXV233" s="120"/>
      <c r="BXW233" s="121"/>
      <c r="BXX233" s="121"/>
      <c r="BXY233" s="120"/>
      <c r="BXZ233" s="122"/>
      <c r="BYA233" s="123"/>
      <c r="BYB233" s="124"/>
      <c r="BYC233" s="123"/>
      <c r="BYD233" s="121"/>
      <c r="BYE233" s="121"/>
      <c r="BYF233" s="121"/>
      <c r="BYG233" s="121"/>
      <c r="BYH233" s="121"/>
      <c r="BYI233" s="121"/>
      <c r="BYJ233" s="120"/>
      <c r="BYK233" s="125"/>
      <c r="BYL233" s="121"/>
      <c r="BYM233" s="121"/>
      <c r="BYN233" s="15"/>
      <c r="BYO233" s="15"/>
      <c r="BYP233" s="120"/>
      <c r="BYQ233" s="120"/>
      <c r="BYR233" s="121"/>
      <c r="BYS233" s="121"/>
      <c r="BYT233" s="120"/>
      <c r="BYU233" s="122"/>
      <c r="BYV233" s="123"/>
      <c r="BYW233" s="124"/>
      <c r="BYX233" s="123"/>
      <c r="BYY233" s="121"/>
      <c r="BYZ233" s="121"/>
      <c r="BZA233" s="121"/>
      <c r="BZB233" s="121"/>
      <c r="BZC233" s="121"/>
      <c r="BZD233" s="121"/>
      <c r="BZE233" s="120"/>
      <c r="BZF233" s="125"/>
      <c r="BZG233" s="121"/>
      <c r="BZH233" s="121"/>
      <c r="BZI233" s="15"/>
      <c r="BZJ233" s="15"/>
      <c r="BZK233" s="120"/>
      <c r="BZL233" s="120"/>
      <c r="BZM233" s="121"/>
      <c r="BZN233" s="121"/>
      <c r="BZO233" s="120"/>
      <c r="BZP233" s="122"/>
      <c r="BZQ233" s="123"/>
      <c r="BZR233" s="124"/>
      <c r="BZS233" s="123"/>
      <c r="BZT233" s="121"/>
      <c r="BZU233" s="121"/>
      <c r="BZV233" s="121"/>
      <c r="BZW233" s="121"/>
      <c r="BZX233" s="121"/>
      <c r="BZY233" s="121"/>
      <c r="BZZ233" s="120"/>
      <c r="CAA233" s="125"/>
      <c r="CAB233" s="121"/>
      <c r="CAC233" s="121"/>
      <c r="CAD233" s="15"/>
      <c r="CAE233" s="15"/>
      <c r="CAF233" s="120"/>
      <c r="CAG233" s="120"/>
      <c r="CAH233" s="121"/>
      <c r="CAI233" s="121"/>
      <c r="CAJ233" s="120"/>
      <c r="CAK233" s="122"/>
      <c r="CAL233" s="123"/>
      <c r="CAM233" s="124"/>
      <c r="CAN233" s="123"/>
      <c r="CAO233" s="121"/>
      <c r="CAP233" s="121"/>
      <c r="CAQ233" s="121"/>
      <c r="CAR233" s="121"/>
      <c r="CAS233" s="121"/>
      <c r="CAT233" s="121"/>
      <c r="CAU233" s="120"/>
      <c r="CAV233" s="125"/>
      <c r="CAW233" s="121"/>
      <c r="CAX233" s="121"/>
      <c r="CAY233" s="15"/>
      <c r="CAZ233" s="15"/>
      <c r="CBA233" s="120"/>
      <c r="CBB233" s="120"/>
      <c r="CBC233" s="121"/>
      <c r="CBD233" s="121"/>
      <c r="CBE233" s="120"/>
      <c r="CBF233" s="122"/>
      <c r="CBG233" s="123"/>
      <c r="CBH233" s="124"/>
      <c r="CBI233" s="123"/>
      <c r="CBJ233" s="121"/>
      <c r="CBK233" s="121"/>
      <c r="CBL233" s="121"/>
      <c r="CBM233" s="121"/>
      <c r="CBN233" s="121"/>
      <c r="CBO233" s="121"/>
      <c r="CBP233" s="120"/>
      <c r="CBQ233" s="125"/>
      <c r="CBR233" s="121"/>
      <c r="CBS233" s="121"/>
      <c r="CBT233" s="15"/>
      <c r="CBU233" s="15"/>
      <c r="CBV233" s="120"/>
      <c r="CBW233" s="120"/>
      <c r="CBX233" s="121"/>
      <c r="CBY233" s="121"/>
      <c r="CBZ233" s="120"/>
      <c r="CCA233" s="122"/>
      <c r="CCB233" s="123"/>
      <c r="CCC233" s="124"/>
      <c r="CCD233" s="123"/>
      <c r="CCE233" s="121"/>
      <c r="CCF233" s="121"/>
      <c r="CCG233" s="121"/>
      <c r="CCH233" s="121"/>
      <c r="CCI233" s="121"/>
      <c r="CCJ233" s="121"/>
      <c r="CCK233" s="120"/>
      <c r="CCL233" s="125"/>
      <c r="CCM233" s="121"/>
      <c r="CCN233" s="121"/>
      <c r="CCO233" s="15"/>
      <c r="CCP233" s="15"/>
      <c r="CCQ233" s="120"/>
      <c r="CCR233" s="120"/>
      <c r="CCS233" s="121"/>
      <c r="CCT233" s="121"/>
      <c r="CCU233" s="120"/>
      <c r="CCV233" s="122"/>
      <c r="CCW233" s="123"/>
      <c r="CCX233" s="124"/>
      <c r="CCY233" s="123"/>
      <c r="CCZ233" s="121"/>
      <c r="CDA233" s="121"/>
      <c r="CDB233" s="121"/>
      <c r="CDC233" s="121"/>
      <c r="CDD233" s="121"/>
      <c r="CDE233" s="121"/>
      <c r="CDF233" s="120"/>
      <c r="CDG233" s="125"/>
      <c r="CDH233" s="121"/>
      <c r="CDI233" s="121"/>
      <c r="CDJ233" s="15"/>
      <c r="CDK233" s="15"/>
      <c r="CDL233" s="120"/>
      <c r="CDM233" s="120"/>
      <c r="CDN233" s="121"/>
      <c r="CDO233" s="121"/>
      <c r="CDP233" s="120"/>
      <c r="CDQ233" s="122"/>
      <c r="CDR233" s="123"/>
      <c r="CDS233" s="124"/>
      <c r="CDT233" s="123"/>
      <c r="CDU233" s="121"/>
      <c r="CDV233" s="121"/>
      <c r="CDW233" s="121"/>
      <c r="CDX233" s="121"/>
      <c r="CDY233" s="121"/>
      <c r="CDZ233" s="121"/>
      <c r="CEA233" s="120"/>
      <c r="CEB233" s="125"/>
      <c r="CEC233" s="121"/>
      <c r="CED233" s="121"/>
      <c r="CEE233" s="15"/>
      <c r="CEF233" s="15"/>
      <c r="CEG233" s="120"/>
      <c r="CEH233" s="120"/>
      <c r="CEI233" s="121"/>
      <c r="CEJ233" s="121"/>
      <c r="CEK233" s="120"/>
      <c r="CEL233" s="122"/>
      <c r="CEM233" s="123"/>
      <c r="CEN233" s="124"/>
      <c r="CEO233" s="123"/>
      <c r="CEP233" s="121"/>
      <c r="CEQ233" s="121"/>
      <c r="CER233" s="121"/>
      <c r="CES233" s="121"/>
      <c r="CET233" s="121"/>
      <c r="CEU233" s="121"/>
      <c r="CEV233" s="120"/>
      <c r="CEW233" s="125"/>
      <c r="CEX233" s="121"/>
      <c r="CEY233" s="121"/>
      <c r="CEZ233" s="15"/>
      <c r="CFA233" s="15"/>
      <c r="CFB233" s="120"/>
      <c r="CFC233" s="120"/>
      <c r="CFD233" s="121"/>
      <c r="CFE233" s="121"/>
      <c r="CFF233" s="120"/>
      <c r="CFG233" s="122"/>
      <c r="CFH233" s="123"/>
      <c r="CFI233" s="124"/>
      <c r="CFJ233" s="123"/>
      <c r="CFK233" s="121"/>
      <c r="CFL233" s="121"/>
      <c r="CFM233" s="121"/>
      <c r="CFN233" s="121"/>
      <c r="CFO233" s="121"/>
      <c r="CFP233" s="121"/>
      <c r="CFQ233" s="120"/>
      <c r="CFR233" s="125"/>
      <c r="CFS233" s="121"/>
      <c r="CFT233" s="121"/>
      <c r="CFU233" s="15"/>
      <c r="CFV233" s="15"/>
      <c r="CFW233" s="120"/>
      <c r="CFX233" s="120"/>
      <c r="CFY233" s="121"/>
      <c r="CFZ233" s="121"/>
      <c r="CGA233" s="120"/>
      <c r="CGB233" s="122"/>
      <c r="CGC233" s="123"/>
      <c r="CGD233" s="124"/>
      <c r="CGE233" s="123"/>
      <c r="CGF233" s="121"/>
      <c r="CGG233" s="121"/>
      <c r="CGH233" s="121"/>
      <c r="CGI233" s="121"/>
      <c r="CGJ233" s="121"/>
      <c r="CGK233" s="121"/>
      <c r="CGL233" s="120"/>
      <c r="CGM233" s="125"/>
      <c r="CGN233" s="121"/>
      <c r="CGO233" s="121"/>
      <c r="CGP233" s="15"/>
      <c r="CGQ233" s="15"/>
      <c r="CGR233" s="120"/>
      <c r="CGS233" s="120"/>
      <c r="CGT233" s="121"/>
      <c r="CGU233" s="121"/>
      <c r="CGV233" s="120"/>
      <c r="CGW233" s="122"/>
      <c r="CGX233" s="123"/>
      <c r="CGY233" s="124"/>
      <c r="CGZ233" s="123"/>
      <c r="CHA233" s="121"/>
      <c r="CHB233" s="121"/>
      <c r="CHC233" s="121"/>
      <c r="CHD233" s="121"/>
      <c r="CHE233" s="121"/>
      <c r="CHF233" s="121"/>
      <c r="CHG233" s="120"/>
      <c r="CHH233" s="125"/>
      <c r="CHI233" s="121"/>
      <c r="CHJ233" s="121"/>
      <c r="CHK233" s="15"/>
      <c r="CHL233" s="15"/>
      <c r="CHM233" s="120"/>
      <c r="CHN233" s="120"/>
      <c r="CHO233" s="121"/>
      <c r="CHP233" s="121"/>
      <c r="CHQ233" s="120"/>
      <c r="CHR233" s="122"/>
      <c r="CHS233" s="123"/>
      <c r="CHT233" s="124"/>
      <c r="CHU233" s="123"/>
      <c r="CHV233" s="121"/>
      <c r="CHW233" s="121"/>
      <c r="CHX233" s="121"/>
      <c r="CHY233" s="121"/>
      <c r="CHZ233" s="121"/>
      <c r="CIA233" s="121"/>
      <c r="CIB233" s="120"/>
      <c r="CIC233" s="125"/>
      <c r="CID233" s="121"/>
      <c r="CIE233" s="121"/>
      <c r="CIF233" s="15"/>
      <c r="CIG233" s="15"/>
      <c r="CIH233" s="120"/>
      <c r="CII233" s="120"/>
      <c r="CIJ233" s="121"/>
      <c r="CIK233" s="121"/>
      <c r="CIL233" s="120"/>
      <c r="CIM233" s="122"/>
      <c r="CIN233" s="123"/>
      <c r="CIO233" s="124"/>
      <c r="CIP233" s="123"/>
      <c r="CIQ233" s="121"/>
      <c r="CIR233" s="121"/>
      <c r="CIS233" s="121"/>
      <c r="CIT233" s="121"/>
      <c r="CIU233" s="121"/>
      <c r="CIV233" s="121"/>
      <c r="CIW233" s="120"/>
      <c r="CIX233" s="125"/>
      <c r="CIY233" s="121"/>
      <c r="CIZ233" s="121"/>
      <c r="CJA233" s="15"/>
      <c r="CJB233" s="15"/>
      <c r="CJC233" s="120"/>
      <c r="CJD233" s="120"/>
      <c r="CJE233" s="121"/>
      <c r="CJF233" s="121"/>
      <c r="CJG233" s="120"/>
      <c r="CJH233" s="122"/>
      <c r="CJI233" s="123"/>
      <c r="CJJ233" s="124"/>
      <c r="CJK233" s="123"/>
      <c r="CJL233" s="121"/>
      <c r="CJM233" s="121"/>
      <c r="CJN233" s="121"/>
      <c r="CJO233" s="121"/>
      <c r="CJP233" s="121"/>
      <c r="CJQ233" s="121"/>
      <c r="CJR233" s="120"/>
      <c r="CJS233" s="125"/>
      <c r="CJT233" s="121"/>
      <c r="CJU233" s="121"/>
      <c r="CJV233" s="15"/>
      <c r="CJW233" s="15"/>
      <c r="CJX233" s="120"/>
      <c r="CJY233" s="120"/>
      <c r="CJZ233" s="121"/>
      <c r="CKA233" s="121"/>
      <c r="CKB233" s="120"/>
      <c r="CKC233" s="122"/>
      <c r="CKD233" s="123"/>
      <c r="CKE233" s="124"/>
      <c r="CKF233" s="123"/>
      <c r="CKG233" s="121"/>
      <c r="CKH233" s="121"/>
      <c r="CKI233" s="121"/>
      <c r="CKJ233" s="121"/>
      <c r="CKK233" s="121"/>
      <c r="CKL233" s="121"/>
      <c r="CKM233" s="120"/>
      <c r="CKN233" s="125"/>
      <c r="CKO233" s="121"/>
      <c r="CKP233" s="121"/>
      <c r="CKQ233" s="15"/>
      <c r="CKR233" s="15"/>
      <c r="CKS233" s="120"/>
      <c r="CKT233" s="120"/>
      <c r="CKU233" s="121"/>
      <c r="CKV233" s="121"/>
      <c r="CKW233" s="120"/>
      <c r="CKX233" s="122"/>
      <c r="CKY233" s="123"/>
      <c r="CKZ233" s="124"/>
      <c r="CLA233" s="123"/>
      <c r="CLB233" s="121"/>
      <c r="CLC233" s="121"/>
      <c r="CLD233" s="121"/>
      <c r="CLE233" s="121"/>
      <c r="CLF233" s="121"/>
      <c r="CLG233" s="121"/>
      <c r="CLH233" s="120"/>
      <c r="CLI233" s="125"/>
      <c r="CLJ233" s="121"/>
      <c r="CLK233" s="121"/>
      <c r="CLL233" s="15"/>
      <c r="CLM233" s="15"/>
      <c r="CLN233" s="120"/>
      <c r="CLO233" s="120"/>
      <c r="CLP233" s="121"/>
      <c r="CLQ233" s="121"/>
      <c r="CLR233" s="120"/>
      <c r="CLS233" s="122"/>
      <c r="CLT233" s="123"/>
      <c r="CLU233" s="124"/>
      <c r="CLV233" s="123"/>
      <c r="CLW233" s="121"/>
      <c r="CLX233" s="121"/>
      <c r="CLY233" s="121"/>
      <c r="CLZ233" s="121"/>
      <c r="CMA233" s="121"/>
      <c r="CMB233" s="121"/>
      <c r="CMC233" s="120"/>
      <c r="CMD233" s="125"/>
      <c r="CME233" s="121"/>
      <c r="CMF233" s="121"/>
      <c r="CMG233" s="15"/>
      <c r="CMH233" s="15"/>
      <c r="CMI233" s="120"/>
      <c r="CMJ233" s="120"/>
      <c r="CMK233" s="121"/>
      <c r="CML233" s="121"/>
      <c r="CMM233" s="120"/>
      <c r="CMN233" s="122"/>
      <c r="CMO233" s="123"/>
      <c r="CMP233" s="124"/>
      <c r="CMQ233" s="123"/>
      <c r="CMR233" s="121"/>
      <c r="CMS233" s="121"/>
      <c r="CMT233" s="121"/>
      <c r="CMU233" s="121"/>
      <c r="CMV233" s="121"/>
      <c r="CMW233" s="121"/>
      <c r="CMX233" s="120"/>
      <c r="CMY233" s="125"/>
      <c r="CMZ233" s="121"/>
      <c r="CNA233" s="121"/>
      <c r="CNB233" s="15"/>
      <c r="CNC233" s="15"/>
      <c r="CND233" s="120"/>
      <c r="CNE233" s="120"/>
      <c r="CNF233" s="121"/>
      <c r="CNG233" s="121"/>
      <c r="CNH233" s="120"/>
      <c r="CNI233" s="122"/>
      <c r="CNJ233" s="123"/>
      <c r="CNK233" s="124"/>
      <c r="CNL233" s="123"/>
      <c r="CNM233" s="121"/>
      <c r="CNN233" s="121"/>
      <c r="CNO233" s="121"/>
      <c r="CNP233" s="121"/>
      <c r="CNQ233" s="121"/>
      <c r="CNR233" s="121"/>
      <c r="CNS233" s="120"/>
      <c r="CNT233" s="125"/>
      <c r="CNU233" s="121"/>
      <c r="CNV233" s="121"/>
      <c r="CNW233" s="15"/>
      <c r="CNX233" s="15"/>
      <c r="CNY233" s="120"/>
      <c r="CNZ233" s="120"/>
      <c r="COA233" s="121"/>
      <c r="COB233" s="121"/>
      <c r="COC233" s="120"/>
      <c r="COD233" s="122"/>
      <c r="COE233" s="123"/>
      <c r="COF233" s="124"/>
      <c r="COG233" s="123"/>
      <c r="COH233" s="121"/>
      <c r="COI233" s="121"/>
      <c r="COJ233" s="121"/>
      <c r="COK233" s="121"/>
      <c r="COL233" s="121"/>
      <c r="COM233" s="121"/>
      <c r="CON233" s="120"/>
      <c r="COO233" s="125"/>
      <c r="COP233" s="121"/>
      <c r="COQ233" s="121"/>
      <c r="COR233" s="15"/>
      <c r="COS233" s="15"/>
      <c r="COT233" s="120"/>
      <c r="COU233" s="120"/>
      <c r="COV233" s="121"/>
      <c r="COW233" s="121"/>
      <c r="COX233" s="120"/>
      <c r="COY233" s="122"/>
      <c r="COZ233" s="123"/>
      <c r="CPA233" s="124"/>
      <c r="CPB233" s="123"/>
      <c r="CPC233" s="121"/>
      <c r="CPD233" s="121"/>
      <c r="CPE233" s="121"/>
      <c r="CPF233" s="121"/>
      <c r="CPG233" s="121"/>
      <c r="CPH233" s="121"/>
      <c r="CPI233" s="120"/>
      <c r="CPJ233" s="125"/>
      <c r="CPK233" s="121"/>
      <c r="CPL233" s="121"/>
      <c r="CPM233" s="15"/>
      <c r="CPN233" s="15"/>
      <c r="CPO233" s="120"/>
      <c r="CPP233" s="120"/>
      <c r="CPQ233" s="121"/>
      <c r="CPR233" s="121"/>
      <c r="CPS233" s="120"/>
      <c r="CPT233" s="122"/>
      <c r="CPU233" s="123"/>
      <c r="CPV233" s="124"/>
      <c r="CPW233" s="123"/>
      <c r="CPX233" s="121"/>
      <c r="CPY233" s="121"/>
      <c r="CPZ233" s="121"/>
      <c r="CQA233" s="121"/>
      <c r="CQB233" s="121"/>
      <c r="CQC233" s="121"/>
      <c r="CQD233" s="120"/>
      <c r="CQE233" s="125"/>
      <c r="CQF233" s="121"/>
      <c r="CQG233" s="121"/>
      <c r="CQH233" s="15"/>
      <c r="CQI233" s="15"/>
      <c r="CQJ233" s="120"/>
      <c r="CQK233" s="120"/>
      <c r="CQL233" s="121"/>
      <c r="CQM233" s="121"/>
      <c r="CQN233" s="120"/>
      <c r="CQO233" s="122"/>
      <c r="CQP233" s="123"/>
      <c r="CQQ233" s="124"/>
      <c r="CQR233" s="123"/>
      <c r="CQS233" s="121"/>
      <c r="CQT233" s="121"/>
      <c r="CQU233" s="121"/>
      <c r="CQV233" s="121"/>
      <c r="CQW233" s="121"/>
      <c r="CQX233" s="121"/>
      <c r="CQY233" s="120"/>
      <c r="CQZ233" s="125"/>
      <c r="CRA233" s="121"/>
      <c r="CRB233" s="121"/>
      <c r="CRC233" s="15"/>
      <c r="CRD233" s="15"/>
      <c r="CRE233" s="120"/>
      <c r="CRF233" s="120"/>
      <c r="CRG233" s="121"/>
      <c r="CRH233" s="121"/>
      <c r="CRI233" s="120"/>
      <c r="CRJ233" s="122"/>
      <c r="CRK233" s="123"/>
      <c r="CRL233" s="124"/>
      <c r="CRM233" s="123"/>
      <c r="CRN233" s="121"/>
      <c r="CRO233" s="121"/>
      <c r="CRP233" s="121"/>
      <c r="CRQ233" s="121"/>
      <c r="CRR233" s="121"/>
      <c r="CRS233" s="121"/>
      <c r="CRT233" s="120"/>
      <c r="CRU233" s="125"/>
      <c r="CRV233" s="121"/>
      <c r="CRW233" s="121"/>
      <c r="CRX233" s="15"/>
      <c r="CRY233" s="15"/>
      <c r="CRZ233" s="120"/>
      <c r="CSA233" s="120"/>
      <c r="CSB233" s="121"/>
      <c r="CSC233" s="121"/>
      <c r="CSD233" s="120"/>
      <c r="CSE233" s="122"/>
      <c r="CSF233" s="123"/>
      <c r="CSG233" s="124"/>
      <c r="CSH233" s="123"/>
      <c r="CSI233" s="121"/>
      <c r="CSJ233" s="121"/>
      <c r="CSK233" s="121"/>
      <c r="CSL233" s="121"/>
      <c r="CSM233" s="121"/>
      <c r="CSN233" s="121"/>
      <c r="CSO233" s="120"/>
      <c r="CSP233" s="125"/>
      <c r="CSQ233" s="121"/>
      <c r="CSR233" s="121"/>
      <c r="CSS233" s="15"/>
      <c r="CST233" s="15"/>
      <c r="CSU233" s="120"/>
      <c r="CSV233" s="120"/>
      <c r="CSW233" s="121"/>
      <c r="CSX233" s="121"/>
      <c r="CSY233" s="120"/>
      <c r="CSZ233" s="122"/>
      <c r="CTA233" s="123"/>
      <c r="CTB233" s="124"/>
      <c r="CTC233" s="123"/>
      <c r="CTD233" s="121"/>
      <c r="CTE233" s="121"/>
      <c r="CTF233" s="121"/>
      <c r="CTG233" s="121"/>
      <c r="CTH233" s="121"/>
      <c r="CTI233" s="121"/>
      <c r="CTJ233" s="120"/>
      <c r="CTK233" s="125"/>
      <c r="CTL233" s="121"/>
      <c r="CTM233" s="121"/>
      <c r="CTN233" s="15"/>
      <c r="CTO233" s="15"/>
      <c r="CTP233" s="120"/>
      <c r="CTQ233" s="120"/>
      <c r="CTR233" s="121"/>
      <c r="CTS233" s="121"/>
      <c r="CTT233" s="120"/>
      <c r="CTU233" s="122"/>
      <c r="CTV233" s="123"/>
      <c r="CTW233" s="124"/>
      <c r="CTX233" s="123"/>
      <c r="CTY233" s="121"/>
      <c r="CTZ233" s="121"/>
      <c r="CUA233" s="121"/>
      <c r="CUB233" s="121"/>
      <c r="CUC233" s="121"/>
      <c r="CUD233" s="121"/>
      <c r="CUE233" s="120"/>
      <c r="CUF233" s="125"/>
      <c r="CUG233" s="121"/>
      <c r="CUH233" s="121"/>
      <c r="CUI233" s="15"/>
      <c r="CUJ233" s="15"/>
      <c r="CUK233" s="120"/>
      <c r="CUL233" s="120"/>
      <c r="CUM233" s="121"/>
      <c r="CUN233" s="121"/>
      <c r="CUO233" s="120"/>
      <c r="CUP233" s="122"/>
      <c r="CUQ233" s="123"/>
      <c r="CUR233" s="124"/>
      <c r="CUS233" s="123"/>
      <c r="CUT233" s="121"/>
      <c r="CUU233" s="121"/>
      <c r="CUV233" s="121"/>
      <c r="CUW233" s="121"/>
      <c r="CUX233" s="121"/>
      <c r="CUY233" s="121"/>
      <c r="CUZ233" s="120"/>
      <c r="CVA233" s="125"/>
      <c r="CVB233" s="121"/>
      <c r="CVC233" s="121"/>
      <c r="CVD233" s="15"/>
      <c r="CVE233" s="15"/>
      <c r="CVF233" s="120"/>
      <c r="CVG233" s="120"/>
      <c r="CVH233" s="121"/>
      <c r="CVI233" s="121"/>
      <c r="CVJ233" s="120"/>
      <c r="CVK233" s="122"/>
      <c r="CVL233" s="123"/>
      <c r="CVM233" s="124"/>
      <c r="CVN233" s="123"/>
      <c r="CVO233" s="121"/>
      <c r="CVP233" s="121"/>
      <c r="CVQ233" s="121"/>
      <c r="CVR233" s="121"/>
      <c r="CVS233" s="121"/>
      <c r="CVT233" s="121"/>
      <c r="CVU233" s="120"/>
      <c r="CVV233" s="125"/>
      <c r="CVW233" s="121"/>
      <c r="CVX233" s="121"/>
      <c r="CVY233" s="15"/>
      <c r="CVZ233" s="15"/>
      <c r="CWA233" s="120"/>
      <c r="CWB233" s="120"/>
      <c r="CWC233" s="121"/>
      <c r="CWD233" s="121"/>
      <c r="CWE233" s="120"/>
      <c r="CWF233" s="122"/>
      <c r="CWG233" s="123"/>
      <c r="CWH233" s="124"/>
      <c r="CWI233" s="123"/>
      <c r="CWJ233" s="121"/>
      <c r="CWK233" s="121"/>
      <c r="CWL233" s="121"/>
      <c r="CWM233" s="121"/>
      <c r="CWN233" s="121"/>
      <c r="CWO233" s="121"/>
      <c r="CWP233" s="120"/>
      <c r="CWQ233" s="125"/>
      <c r="CWR233" s="121"/>
      <c r="CWS233" s="121"/>
      <c r="CWT233" s="15"/>
      <c r="CWU233" s="15"/>
      <c r="CWV233" s="120"/>
      <c r="CWW233" s="120"/>
      <c r="CWX233" s="121"/>
      <c r="CWY233" s="121"/>
      <c r="CWZ233" s="120"/>
      <c r="CXA233" s="122"/>
      <c r="CXB233" s="123"/>
      <c r="CXC233" s="124"/>
      <c r="CXD233" s="123"/>
      <c r="CXE233" s="121"/>
      <c r="CXF233" s="121"/>
      <c r="CXG233" s="121"/>
      <c r="CXH233" s="121"/>
      <c r="CXI233" s="121"/>
      <c r="CXJ233" s="121"/>
      <c r="CXK233" s="120"/>
      <c r="CXL233" s="125"/>
      <c r="CXM233" s="121"/>
      <c r="CXN233" s="121"/>
      <c r="CXO233" s="15"/>
      <c r="CXP233" s="15"/>
      <c r="CXQ233" s="120"/>
      <c r="CXR233" s="120"/>
      <c r="CXS233" s="121"/>
      <c r="CXT233" s="121"/>
      <c r="CXU233" s="120"/>
      <c r="CXV233" s="122"/>
      <c r="CXW233" s="123"/>
      <c r="CXX233" s="124"/>
      <c r="CXY233" s="123"/>
      <c r="CXZ233" s="121"/>
      <c r="CYA233" s="121"/>
      <c r="CYB233" s="121"/>
      <c r="CYC233" s="121"/>
      <c r="CYD233" s="121"/>
      <c r="CYE233" s="121"/>
      <c r="CYF233" s="120"/>
      <c r="CYG233" s="125"/>
      <c r="CYH233" s="121"/>
      <c r="CYI233" s="121"/>
      <c r="CYJ233" s="15"/>
      <c r="CYK233" s="15"/>
      <c r="CYL233" s="120"/>
      <c r="CYM233" s="120"/>
      <c r="CYN233" s="121"/>
      <c r="CYO233" s="121"/>
      <c r="CYP233" s="120"/>
      <c r="CYQ233" s="122"/>
      <c r="CYR233" s="123"/>
      <c r="CYS233" s="124"/>
      <c r="CYT233" s="123"/>
      <c r="CYU233" s="121"/>
      <c r="CYV233" s="121"/>
      <c r="CYW233" s="121"/>
      <c r="CYX233" s="121"/>
      <c r="CYY233" s="121"/>
      <c r="CYZ233" s="121"/>
      <c r="CZA233" s="120"/>
      <c r="CZB233" s="125"/>
      <c r="CZC233" s="121"/>
      <c r="CZD233" s="121"/>
      <c r="CZE233" s="15"/>
      <c r="CZF233" s="15"/>
      <c r="CZG233" s="120"/>
      <c r="CZH233" s="120"/>
      <c r="CZI233" s="121"/>
      <c r="CZJ233" s="121"/>
      <c r="CZK233" s="120"/>
      <c r="CZL233" s="122"/>
      <c r="CZM233" s="123"/>
      <c r="CZN233" s="124"/>
      <c r="CZO233" s="123"/>
      <c r="CZP233" s="121"/>
      <c r="CZQ233" s="121"/>
      <c r="CZR233" s="121"/>
      <c r="CZS233" s="121"/>
      <c r="CZT233" s="121"/>
      <c r="CZU233" s="121"/>
      <c r="CZV233" s="120"/>
      <c r="CZW233" s="125"/>
      <c r="CZX233" s="121"/>
      <c r="CZY233" s="121"/>
      <c r="CZZ233" s="15"/>
      <c r="DAA233" s="15"/>
      <c r="DAB233" s="120"/>
      <c r="DAC233" s="120"/>
      <c r="DAD233" s="121"/>
      <c r="DAE233" s="121"/>
      <c r="DAF233" s="120"/>
      <c r="DAG233" s="122"/>
      <c r="DAH233" s="123"/>
      <c r="DAI233" s="124"/>
      <c r="DAJ233" s="123"/>
      <c r="DAK233" s="121"/>
      <c r="DAL233" s="121"/>
      <c r="DAM233" s="121"/>
      <c r="DAN233" s="121"/>
      <c r="DAO233" s="121"/>
      <c r="DAP233" s="121"/>
      <c r="DAQ233" s="120"/>
      <c r="DAR233" s="125"/>
      <c r="DAS233" s="121"/>
      <c r="DAT233" s="121"/>
      <c r="DAU233" s="15"/>
      <c r="DAV233" s="15"/>
      <c r="DAW233" s="120"/>
      <c r="DAX233" s="120"/>
      <c r="DAY233" s="121"/>
      <c r="DAZ233" s="121"/>
      <c r="DBA233" s="120"/>
      <c r="DBB233" s="122"/>
      <c r="DBC233" s="123"/>
      <c r="DBD233" s="124"/>
      <c r="DBE233" s="123"/>
      <c r="DBF233" s="121"/>
      <c r="DBG233" s="121"/>
      <c r="DBH233" s="121"/>
      <c r="DBI233" s="121"/>
      <c r="DBJ233" s="121"/>
      <c r="DBK233" s="121"/>
      <c r="DBL233" s="120"/>
      <c r="DBM233" s="125"/>
      <c r="DBN233" s="121"/>
      <c r="DBO233" s="121"/>
      <c r="DBP233" s="15"/>
      <c r="DBQ233" s="15"/>
      <c r="DBR233" s="120"/>
      <c r="DBS233" s="120"/>
      <c r="DBT233" s="121"/>
      <c r="DBU233" s="121"/>
      <c r="DBV233" s="120"/>
      <c r="DBW233" s="122"/>
      <c r="DBX233" s="123"/>
      <c r="DBY233" s="124"/>
      <c r="DBZ233" s="123"/>
      <c r="DCA233" s="121"/>
      <c r="DCB233" s="121"/>
      <c r="DCC233" s="121"/>
      <c r="DCD233" s="121"/>
      <c r="DCE233" s="121"/>
      <c r="DCF233" s="121"/>
      <c r="DCG233" s="120"/>
      <c r="DCH233" s="125"/>
      <c r="DCI233" s="121"/>
      <c r="DCJ233" s="121"/>
      <c r="DCK233" s="15"/>
      <c r="DCL233" s="15"/>
      <c r="DCM233" s="120"/>
      <c r="DCN233" s="120"/>
      <c r="DCO233" s="121"/>
      <c r="DCP233" s="121"/>
      <c r="DCQ233" s="120"/>
      <c r="DCR233" s="122"/>
      <c r="DCS233" s="123"/>
      <c r="DCT233" s="124"/>
      <c r="DCU233" s="123"/>
      <c r="DCV233" s="121"/>
      <c r="DCW233" s="121"/>
      <c r="DCX233" s="121"/>
      <c r="DCY233" s="121"/>
      <c r="DCZ233" s="121"/>
      <c r="DDA233" s="121"/>
      <c r="DDB233" s="120"/>
      <c r="DDC233" s="125"/>
      <c r="DDD233" s="121"/>
      <c r="DDE233" s="121"/>
      <c r="DDF233" s="15"/>
      <c r="DDG233" s="15"/>
      <c r="DDH233" s="120"/>
      <c r="DDI233" s="120"/>
      <c r="DDJ233" s="121"/>
      <c r="DDK233" s="121"/>
      <c r="DDL233" s="120"/>
      <c r="DDM233" s="122"/>
      <c r="DDN233" s="123"/>
      <c r="DDO233" s="124"/>
      <c r="DDP233" s="123"/>
      <c r="DDQ233" s="121"/>
      <c r="DDR233" s="121"/>
      <c r="DDS233" s="121"/>
      <c r="DDT233" s="121"/>
      <c r="DDU233" s="121"/>
      <c r="DDV233" s="121"/>
      <c r="DDW233" s="120"/>
      <c r="DDX233" s="125"/>
      <c r="DDY233" s="121"/>
      <c r="DDZ233" s="121"/>
      <c r="DEA233" s="15"/>
      <c r="DEB233" s="15"/>
      <c r="DEC233" s="120"/>
      <c r="DED233" s="120"/>
      <c r="DEE233" s="121"/>
      <c r="DEF233" s="121"/>
      <c r="DEG233" s="120"/>
      <c r="DEH233" s="122"/>
      <c r="DEI233" s="123"/>
      <c r="DEJ233" s="124"/>
      <c r="DEK233" s="123"/>
      <c r="DEL233" s="121"/>
      <c r="DEM233" s="121"/>
      <c r="DEN233" s="121"/>
      <c r="DEO233" s="121"/>
      <c r="DEP233" s="121"/>
      <c r="DEQ233" s="121"/>
      <c r="DER233" s="120"/>
      <c r="DES233" s="125"/>
      <c r="DET233" s="121"/>
      <c r="DEU233" s="121"/>
      <c r="DEV233" s="15"/>
      <c r="DEW233" s="15"/>
      <c r="DEX233" s="120"/>
      <c r="DEY233" s="120"/>
      <c r="DEZ233" s="121"/>
      <c r="DFA233" s="121"/>
      <c r="DFB233" s="120"/>
      <c r="DFC233" s="122"/>
      <c r="DFD233" s="123"/>
      <c r="DFE233" s="124"/>
      <c r="DFF233" s="123"/>
      <c r="DFG233" s="121"/>
      <c r="DFH233" s="121"/>
      <c r="DFI233" s="121"/>
      <c r="DFJ233" s="121"/>
      <c r="DFK233" s="121"/>
      <c r="DFL233" s="121"/>
      <c r="DFM233" s="120"/>
      <c r="DFN233" s="125"/>
      <c r="DFO233" s="121"/>
      <c r="DFP233" s="121"/>
      <c r="DFQ233" s="15"/>
      <c r="DFR233" s="15"/>
      <c r="DFS233" s="120"/>
      <c r="DFT233" s="120"/>
      <c r="DFU233" s="121"/>
      <c r="DFV233" s="121"/>
      <c r="DFW233" s="120"/>
      <c r="DFX233" s="122"/>
      <c r="DFY233" s="123"/>
      <c r="DFZ233" s="124"/>
      <c r="DGA233" s="123"/>
      <c r="DGB233" s="121"/>
      <c r="DGC233" s="121"/>
      <c r="DGD233" s="121"/>
      <c r="DGE233" s="121"/>
      <c r="DGF233" s="121"/>
      <c r="DGG233" s="121"/>
      <c r="DGH233" s="120"/>
      <c r="DGI233" s="125"/>
      <c r="DGJ233" s="121"/>
      <c r="DGK233" s="121"/>
      <c r="DGL233" s="15"/>
      <c r="DGM233" s="15"/>
      <c r="DGN233" s="120"/>
      <c r="DGO233" s="120"/>
      <c r="DGP233" s="121"/>
      <c r="DGQ233" s="121"/>
      <c r="DGR233" s="120"/>
      <c r="DGS233" s="122"/>
      <c r="DGT233" s="123"/>
      <c r="DGU233" s="124"/>
      <c r="DGV233" s="123"/>
      <c r="DGW233" s="121"/>
      <c r="DGX233" s="121"/>
      <c r="DGY233" s="121"/>
      <c r="DGZ233" s="121"/>
      <c r="DHA233" s="121"/>
      <c r="DHB233" s="121"/>
      <c r="DHC233" s="120"/>
      <c r="DHD233" s="125"/>
      <c r="DHE233" s="121"/>
      <c r="DHF233" s="121"/>
      <c r="DHG233" s="15"/>
      <c r="DHH233" s="15"/>
      <c r="DHI233" s="120"/>
      <c r="DHJ233" s="120"/>
      <c r="DHK233" s="121"/>
      <c r="DHL233" s="121"/>
      <c r="DHM233" s="120"/>
      <c r="DHN233" s="122"/>
      <c r="DHO233" s="123"/>
      <c r="DHP233" s="124"/>
      <c r="DHQ233" s="123"/>
      <c r="DHR233" s="121"/>
      <c r="DHS233" s="121"/>
      <c r="DHT233" s="121"/>
      <c r="DHU233" s="121"/>
      <c r="DHV233" s="121"/>
      <c r="DHW233" s="121"/>
      <c r="DHX233" s="120"/>
      <c r="DHY233" s="125"/>
      <c r="DHZ233" s="121"/>
      <c r="DIA233" s="121"/>
      <c r="DIB233" s="15"/>
      <c r="DIC233" s="15"/>
      <c r="DID233" s="120"/>
      <c r="DIE233" s="120"/>
      <c r="DIF233" s="121"/>
      <c r="DIG233" s="121"/>
      <c r="DIH233" s="120"/>
      <c r="DII233" s="122"/>
      <c r="DIJ233" s="123"/>
      <c r="DIK233" s="124"/>
      <c r="DIL233" s="123"/>
      <c r="DIM233" s="121"/>
      <c r="DIN233" s="121"/>
      <c r="DIO233" s="121"/>
      <c r="DIP233" s="121"/>
      <c r="DIQ233" s="121"/>
      <c r="DIR233" s="121"/>
      <c r="DIS233" s="120"/>
      <c r="DIT233" s="125"/>
      <c r="DIU233" s="121"/>
      <c r="DIV233" s="121"/>
      <c r="DIW233" s="15"/>
      <c r="DIX233" s="15"/>
      <c r="DIY233" s="120"/>
      <c r="DIZ233" s="120"/>
      <c r="DJA233" s="121"/>
      <c r="DJB233" s="121"/>
      <c r="DJC233" s="120"/>
      <c r="DJD233" s="122"/>
      <c r="DJE233" s="123"/>
      <c r="DJF233" s="124"/>
      <c r="DJG233" s="123"/>
      <c r="DJH233" s="121"/>
      <c r="DJI233" s="121"/>
      <c r="DJJ233" s="121"/>
      <c r="DJK233" s="121"/>
      <c r="DJL233" s="121"/>
      <c r="DJM233" s="121"/>
      <c r="DJN233" s="120"/>
      <c r="DJO233" s="125"/>
      <c r="DJP233" s="121"/>
      <c r="DJQ233" s="121"/>
      <c r="DJR233" s="15"/>
      <c r="DJS233" s="15"/>
      <c r="DJT233" s="120"/>
      <c r="DJU233" s="120"/>
      <c r="DJV233" s="121"/>
      <c r="DJW233" s="121"/>
      <c r="DJX233" s="120"/>
      <c r="DJY233" s="122"/>
      <c r="DJZ233" s="123"/>
      <c r="DKA233" s="124"/>
      <c r="DKB233" s="123"/>
      <c r="DKC233" s="121"/>
      <c r="DKD233" s="121"/>
      <c r="DKE233" s="121"/>
      <c r="DKF233" s="121"/>
      <c r="DKG233" s="121"/>
      <c r="DKH233" s="121"/>
      <c r="DKI233" s="120"/>
      <c r="DKJ233" s="125"/>
      <c r="DKK233" s="121"/>
      <c r="DKL233" s="121"/>
      <c r="DKM233" s="15"/>
      <c r="DKN233" s="15"/>
      <c r="DKO233" s="120"/>
      <c r="DKP233" s="120"/>
      <c r="DKQ233" s="121"/>
      <c r="DKR233" s="121"/>
      <c r="DKS233" s="120"/>
      <c r="DKT233" s="122"/>
      <c r="DKU233" s="123"/>
      <c r="DKV233" s="124"/>
      <c r="DKW233" s="123"/>
      <c r="DKX233" s="121"/>
      <c r="DKY233" s="121"/>
      <c r="DKZ233" s="121"/>
      <c r="DLA233" s="121"/>
      <c r="DLB233" s="121"/>
      <c r="DLC233" s="121"/>
      <c r="DLD233" s="120"/>
      <c r="DLE233" s="125"/>
      <c r="DLF233" s="121"/>
      <c r="DLG233" s="121"/>
      <c r="DLH233" s="15"/>
      <c r="DLI233" s="15"/>
      <c r="DLJ233" s="120"/>
      <c r="DLK233" s="120"/>
      <c r="DLL233" s="121"/>
      <c r="DLM233" s="121"/>
      <c r="DLN233" s="120"/>
      <c r="DLO233" s="122"/>
      <c r="DLP233" s="123"/>
      <c r="DLQ233" s="124"/>
      <c r="DLR233" s="123"/>
      <c r="DLS233" s="121"/>
      <c r="DLT233" s="121"/>
      <c r="DLU233" s="121"/>
      <c r="DLV233" s="121"/>
      <c r="DLW233" s="121"/>
      <c r="DLX233" s="121"/>
      <c r="DLY233" s="120"/>
      <c r="DLZ233" s="125"/>
      <c r="DMA233" s="121"/>
      <c r="DMB233" s="121"/>
      <c r="DMC233" s="15"/>
      <c r="DMD233" s="15"/>
      <c r="DME233" s="120"/>
      <c r="DMF233" s="120"/>
      <c r="DMG233" s="121"/>
      <c r="DMH233" s="121"/>
      <c r="DMI233" s="120"/>
      <c r="DMJ233" s="122"/>
      <c r="DMK233" s="123"/>
      <c r="DML233" s="124"/>
      <c r="DMM233" s="123"/>
      <c r="DMN233" s="121"/>
      <c r="DMO233" s="121"/>
      <c r="DMP233" s="121"/>
      <c r="DMQ233" s="121"/>
      <c r="DMR233" s="121"/>
      <c r="DMS233" s="121"/>
      <c r="DMT233" s="120"/>
      <c r="DMU233" s="125"/>
      <c r="DMV233" s="121"/>
      <c r="DMW233" s="121"/>
      <c r="DMX233" s="15"/>
      <c r="DMY233" s="15"/>
      <c r="DMZ233" s="120"/>
      <c r="DNA233" s="120"/>
      <c r="DNB233" s="121"/>
      <c r="DNC233" s="121"/>
      <c r="DND233" s="120"/>
      <c r="DNE233" s="122"/>
      <c r="DNF233" s="123"/>
      <c r="DNG233" s="124"/>
      <c r="DNH233" s="123"/>
      <c r="DNI233" s="121"/>
      <c r="DNJ233" s="121"/>
      <c r="DNK233" s="121"/>
      <c r="DNL233" s="121"/>
      <c r="DNM233" s="121"/>
      <c r="DNN233" s="121"/>
      <c r="DNO233" s="120"/>
      <c r="DNP233" s="125"/>
      <c r="DNQ233" s="121"/>
      <c r="DNR233" s="121"/>
      <c r="DNS233" s="15"/>
      <c r="DNT233" s="15"/>
      <c r="DNU233" s="120"/>
      <c r="DNV233" s="120"/>
      <c r="DNW233" s="121"/>
      <c r="DNX233" s="121"/>
      <c r="DNY233" s="120"/>
      <c r="DNZ233" s="122"/>
      <c r="DOA233" s="123"/>
      <c r="DOB233" s="124"/>
      <c r="DOC233" s="123"/>
      <c r="DOD233" s="121"/>
      <c r="DOE233" s="121"/>
      <c r="DOF233" s="121"/>
      <c r="DOG233" s="121"/>
      <c r="DOH233" s="121"/>
      <c r="DOI233" s="121"/>
      <c r="DOJ233" s="120"/>
      <c r="DOK233" s="125"/>
      <c r="DOL233" s="121"/>
      <c r="DOM233" s="121"/>
      <c r="DON233" s="15"/>
      <c r="DOO233" s="15"/>
      <c r="DOP233" s="120"/>
      <c r="DOQ233" s="120"/>
      <c r="DOR233" s="121"/>
      <c r="DOS233" s="121"/>
      <c r="DOT233" s="120"/>
      <c r="DOU233" s="122"/>
      <c r="DOV233" s="123"/>
      <c r="DOW233" s="124"/>
      <c r="DOX233" s="123"/>
      <c r="DOY233" s="121"/>
      <c r="DOZ233" s="121"/>
      <c r="DPA233" s="121"/>
      <c r="DPB233" s="121"/>
      <c r="DPC233" s="121"/>
      <c r="DPD233" s="121"/>
      <c r="DPE233" s="120"/>
      <c r="DPF233" s="125"/>
      <c r="DPG233" s="121"/>
      <c r="DPH233" s="121"/>
      <c r="DPI233" s="15"/>
      <c r="DPJ233" s="15"/>
      <c r="DPK233" s="120"/>
      <c r="DPL233" s="120"/>
      <c r="DPM233" s="121"/>
      <c r="DPN233" s="121"/>
      <c r="DPO233" s="120"/>
      <c r="DPP233" s="122"/>
      <c r="DPQ233" s="123"/>
      <c r="DPR233" s="124"/>
      <c r="DPS233" s="123"/>
      <c r="DPT233" s="121"/>
      <c r="DPU233" s="121"/>
      <c r="DPV233" s="121"/>
      <c r="DPW233" s="121"/>
      <c r="DPX233" s="121"/>
      <c r="DPY233" s="121"/>
      <c r="DPZ233" s="120"/>
      <c r="DQA233" s="125"/>
      <c r="DQB233" s="121"/>
      <c r="DQC233" s="121"/>
      <c r="DQD233" s="15"/>
      <c r="DQE233" s="15"/>
      <c r="DQF233" s="120"/>
      <c r="DQG233" s="120"/>
      <c r="DQH233" s="121"/>
      <c r="DQI233" s="121"/>
      <c r="DQJ233" s="120"/>
      <c r="DQK233" s="122"/>
      <c r="DQL233" s="123"/>
      <c r="DQM233" s="124"/>
      <c r="DQN233" s="123"/>
      <c r="DQO233" s="121"/>
      <c r="DQP233" s="121"/>
      <c r="DQQ233" s="121"/>
      <c r="DQR233" s="121"/>
      <c r="DQS233" s="121"/>
      <c r="DQT233" s="121"/>
      <c r="DQU233" s="120"/>
      <c r="DQV233" s="125"/>
      <c r="DQW233" s="121"/>
      <c r="DQX233" s="121"/>
      <c r="DQY233" s="15"/>
      <c r="DQZ233" s="15"/>
      <c r="DRA233" s="120"/>
      <c r="DRB233" s="120"/>
      <c r="DRC233" s="121"/>
      <c r="DRD233" s="121"/>
      <c r="DRE233" s="120"/>
      <c r="DRF233" s="122"/>
      <c r="DRG233" s="123"/>
      <c r="DRH233" s="124"/>
      <c r="DRI233" s="123"/>
      <c r="DRJ233" s="121"/>
      <c r="DRK233" s="121"/>
      <c r="DRL233" s="121"/>
      <c r="DRM233" s="121"/>
      <c r="DRN233" s="121"/>
      <c r="DRO233" s="121"/>
      <c r="DRP233" s="120"/>
      <c r="DRQ233" s="125"/>
      <c r="DRR233" s="121"/>
      <c r="DRS233" s="121"/>
      <c r="DRT233" s="15"/>
      <c r="DRU233" s="15"/>
      <c r="DRV233" s="120"/>
      <c r="DRW233" s="120"/>
      <c r="DRX233" s="121"/>
      <c r="DRY233" s="121"/>
      <c r="DRZ233" s="120"/>
      <c r="DSA233" s="122"/>
      <c r="DSB233" s="123"/>
      <c r="DSC233" s="124"/>
      <c r="DSD233" s="123"/>
      <c r="DSE233" s="121"/>
      <c r="DSF233" s="121"/>
      <c r="DSG233" s="121"/>
      <c r="DSH233" s="121"/>
      <c r="DSI233" s="121"/>
      <c r="DSJ233" s="121"/>
      <c r="DSK233" s="120"/>
      <c r="DSL233" s="125"/>
      <c r="DSM233" s="121"/>
      <c r="DSN233" s="121"/>
      <c r="DSO233" s="15"/>
      <c r="DSP233" s="15"/>
      <c r="DSQ233" s="120"/>
      <c r="DSR233" s="120"/>
      <c r="DSS233" s="121"/>
      <c r="DST233" s="121"/>
      <c r="DSU233" s="120"/>
      <c r="DSV233" s="122"/>
      <c r="DSW233" s="123"/>
      <c r="DSX233" s="124"/>
      <c r="DSY233" s="123"/>
      <c r="DSZ233" s="121"/>
      <c r="DTA233" s="121"/>
      <c r="DTB233" s="121"/>
      <c r="DTC233" s="121"/>
      <c r="DTD233" s="121"/>
      <c r="DTE233" s="121"/>
      <c r="DTF233" s="120"/>
      <c r="DTG233" s="125"/>
      <c r="DTH233" s="121"/>
      <c r="DTI233" s="121"/>
      <c r="DTJ233" s="15"/>
      <c r="DTK233" s="15"/>
      <c r="DTL233" s="120"/>
      <c r="DTM233" s="120"/>
      <c r="DTN233" s="121"/>
      <c r="DTO233" s="121"/>
      <c r="DTP233" s="120"/>
      <c r="DTQ233" s="122"/>
      <c r="DTR233" s="123"/>
      <c r="DTS233" s="124"/>
      <c r="DTT233" s="123"/>
      <c r="DTU233" s="121"/>
      <c r="DTV233" s="121"/>
      <c r="DTW233" s="121"/>
      <c r="DTX233" s="121"/>
      <c r="DTY233" s="121"/>
      <c r="DTZ233" s="121"/>
      <c r="DUA233" s="120"/>
      <c r="DUB233" s="125"/>
      <c r="DUC233" s="121"/>
      <c r="DUD233" s="121"/>
      <c r="DUE233" s="15"/>
      <c r="DUF233" s="15"/>
      <c r="DUG233" s="120"/>
      <c r="DUH233" s="120"/>
      <c r="DUI233" s="121"/>
      <c r="DUJ233" s="121"/>
      <c r="DUK233" s="120"/>
      <c r="DUL233" s="122"/>
      <c r="DUM233" s="123"/>
      <c r="DUN233" s="124"/>
      <c r="DUO233" s="123"/>
      <c r="DUP233" s="121"/>
      <c r="DUQ233" s="121"/>
      <c r="DUR233" s="121"/>
      <c r="DUS233" s="121"/>
      <c r="DUT233" s="121"/>
      <c r="DUU233" s="121"/>
      <c r="DUV233" s="120"/>
      <c r="DUW233" s="125"/>
      <c r="DUX233" s="121"/>
      <c r="DUY233" s="121"/>
      <c r="DUZ233" s="15"/>
      <c r="DVA233" s="15"/>
      <c r="DVB233" s="120"/>
      <c r="DVC233" s="120"/>
      <c r="DVD233" s="121"/>
      <c r="DVE233" s="121"/>
      <c r="DVF233" s="120"/>
      <c r="DVG233" s="122"/>
      <c r="DVH233" s="123"/>
      <c r="DVI233" s="124"/>
      <c r="DVJ233" s="123"/>
      <c r="DVK233" s="121"/>
      <c r="DVL233" s="121"/>
      <c r="DVM233" s="121"/>
      <c r="DVN233" s="121"/>
      <c r="DVO233" s="121"/>
      <c r="DVP233" s="121"/>
      <c r="DVQ233" s="120"/>
      <c r="DVR233" s="125"/>
      <c r="DVS233" s="121"/>
      <c r="DVT233" s="121"/>
      <c r="DVU233" s="15"/>
      <c r="DVV233" s="15"/>
      <c r="DVW233" s="120"/>
      <c r="DVX233" s="120"/>
      <c r="DVY233" s="121"/>
      <c r="DVZ233" s="121"/>
      <c r="DWA233" s="120"/>
      <c r="DWB233" s="122"/>
      <c r="DWC233" s="123"/>
      <c r="DWD233" s="124"/>
      <c r="DWE233" s="123"/>
      <c r="DWF233" s="121"/>
      <c r="DWG233" s="121"/>
      <c r="DWH233" s="121"/>
      <c r="DWI233" s="121"/>
      <c r="DWJ233" s="121"/>
      <c r="DWK233" s="121"/>
      <c r="DWL233" s="120"/>
      <c r="DWM233" s="125"/>
      <c r="DWN233" s="121"/>
      <c r="DWO233" s="121"/>
      <c r="DWP233" s="15"/>
      <c r="DWQ233" s="15"/>
      <c r="DWR233" s="120"/>
      <c r="DWS233" s="120"/>
      <c r="DWT233" s="121"/>
      <c r="DWU233" s="121"/>
      <c r="DWV233" s="120"/>
      <c r="DWW233" s="122"/>
      <c r="DWX233" s="123"/>
      <c r="DWY233" s="124"/>
      <c r="DWZ233" s="123"/>
      <c r="DXA233" s="121"/>
      <c r="DXB233" s="121"/>
      <c r="DXC233" s="121"/>
      <c r="DXD233" s="121"/>
      <c r="DXE233" s="121"/>
      <c r="DXF233" s="121"/>
      <c r="DXG233" s="120"/>
      <c r="DXH233" s="125"/>
      <c r="DXI233" s="121"/>
      <c r="DXJ233" s="121"/>
      <c r="DXK233" s="15"/>
      <c r="DXL233" s="15"/>
      <c r="DXM233" s="120"/>
      <c r="DXN233" s="120"/>
      <c r="DXO233" s="121"/>
      <c r="DXP233" s="121"/>
      <c r="DXQ233" s="120"/>
      <c r="DXR233" s="122"/>
      <c r="DXS233" s="123"/>
      <c r="DXT233" s="124"/>
      <c r="DXU233" s="123"/>
      <c r="DXV233" s="121"/>
      <c r="DXW233" s="121"/>
      <c r="DXX233" s="121"/>
      <c r="DXY233" s="121"/>
      <c r="DXZ233" s="121"/>
      <c r="DYA233" s="121"/>
      <c r="DYB233" s="120"/>
      <c r="DYC233" s="125"/>
      <c r="DYD233" s="121"/>
      <c r="DYE233" s="121"/>
      <c r="DYF233" s="15"/>
      <c r="DYG233" s="15"/>
      <c r="DYH233" s="120"/>
      <c r="DYI233" s="120"/>
      <c r="DYJ233" s="121"/>
      <c r="DYK233" s="121"/>
      <c r="DYL233" s="120"/>
      <c r="DYM233" s="122"/>
      <c r="DYN233" s="123"/>
      <c r="DYO233" s="124"/>
      <c r="DYP233" s="123"/>
      <c r="DYQ233" s="121"/>
      <c r="DYR233" s="121"/>
      <c r="DYS233" s="121"/>
      <c r="DYT233" s="121"/>
      <c r="DYU233" s="121"/>
      <c r="DYV233" s="121"/>
      <c r="DYW233" s="120"/>
      <c r="DYX233" s="125"/>
      <c r="DYY233" s="121"/>
      <c r="DYZ233" s="121"/>
      <c r="DZA233" s="15"/>
      <c r="DZB233" s="15"/>
      <c r="DZC233" s="120"/>
      <c r="DZD233" s="120"/>
      <c r="DZE233" s="121"/>
      <c r="DZF233" s="121"/>
      <c r="DZG233" s="120"/>
      <c r="DZH233" s="122"/>
      <c r="DZI233" s="123"/>
      <c r="DZJ233" s="124"/>
      <c r="DZK233" s="123"/>
      <c r="DZL233" s="121"/>
      <c r="DZM233" s="121"/>
      <c r="DZN233" s="121"/>
      <c r="DZO233" s="121"/>
      <c r="DZP233" s="121"/>
      <c r="DZQ233" s="121"/>
      <c r="DZR233" s="120"/>
      <c r="DZS233" s="125"/>
      <c r="DZT233" s="121"/>
      <c r="DZU233" s="121"/>
      <c r="DZV233" s="15"/>
      <c r="DZW233" s="15"/>
      <c r="DZX233" s="120"/>
      <c r="DZY233" s="120"/>
      <c r="DZZ233" s="121"/>
      <c r="EAA233" s="121"/>
      <c r="EAB233" s="120"/>
      <c r="EAC233" s="122"/>
      <c r="EAD233" s="123"/>
      <c r="EAE233" s="124"/>
      <c r="EAF233" s="123"/>
      <c r="EAG233" s="121"/>
      <c r="EAH233" s="121"/>
      <c r="EAI233" s="121"/>
      <c r="EAJ233" s="121"/>
      <c r="EAK233" s="121"/>
      <c r="EAL233" s="121"/>
      <c r="EAM233" s="120"/>
      <c r="EAN233" s="125"/>
      <c r="EAO233" s="121"/>
      <c r="EAP233" s="121"/>
      <c r="EAQ233" s="15"/>
      <c r="EAR233" s="15"/>
      <c r="EAS233" s="120"/>
      <c r="EAT233" s="120"/>
      <c r="EAU233" s="121"/>
      <c r="EAV233" s="121"/>
      <c r="EAW233" s="120"/>
      <c r="EAX233" s="122"/>
      <c r="EAY233" s="123"/>
      <c r="EAZ233" s="124"/>
      <c r="EBA233" s="123"/>
      <c r="EBB233" s="121"/>
      <c r="EBC233" s="121"/>
      <c r="EBD233" s="121"/>
      <c r="EBE233" s="121"/>
      <c r="EBF233" s="121"/>
      <c r="EBG233" s="121"/>
      <c r="EBH233" s="120"/>
      <c r="EBI233" s="125"/>
      <c r="EBJ233" s="121"/>
      <c r="EBK233" s="121"/>
      <c r="EBL233" s="15"/>
      <c r="EBM233" s="15"/>
      <c r="EBN233" s="120"/>
      <c r="EBO233" s="120"/>
      <c r="EBP233" s="121"/>
      <c r="EBQ233" s="121"/>
      <c r="EBR233" s="120"/>
      <c r="EBS233" s="122"/>
      <c r="EBT233" s="123"/>
      <c r="EBU233" s="124"/>
      <c r="EBV233" s="123"/>
      <c r="EBW233" s="121"/>
      <c r="EBX233" s="121"/>
      <c r="EBY233" s="121"/>
      <c r="EBZ233" s="121"/>
      <c r="ECA233" s="121"/>
      <c r="ECB233" s="121"/>
      <c r="ECC233" s="120"/>
      <c r="ECD233" s="125"/>
      <c r="ECE233" s="121"/>
      <c r="ECF233" s="121"/>
      <c r="ECG233" s="15"/>
      <c r="ECH233" s="15"/>
      <c r="ECI233" s="120"/>
      <c r="ECJ233" s="120"/>
      <c r="ECK233" s="121"/>
      <c r="ECL233" s="121"/>
      <c r="ECM233" s="120"/>
      <c r="ECN233" s="122"/>
      <c r="ECO233" s="123"/>
      <c r="ECP233" s="124"/>
      <c r="ECQ233" s="123"/>
      <c r="ECR233" s="121"/>
      <c r="ECS233" s="121"/>
      <c r="ECT233" s="121"/>
      <c r="ECU233" s="121"/>
      <c r="ECV233" s="121"/>
      <c r="ECW233" s="121"/>
      <c r="ECX233" s="120"/>
      <c r="ECY233" s="125"/>
      <c r="ECZ233" s="121"/>
      <c r="EDA233" s="121"/>
      <c r="EDB233" s="15"/>
      <c r="EDC233" s="15"/>
      <c r="EDD233" s="120"/>
      <c r="EDE233" s="120"/>
      <c r="EDF233" s="121"/>
      <c r="EDG233" s="121"/>
      <c r="EDH233" s="120"/>
      <c r="EDI233" s="122"/>
      <c r="EDJ233" s="123"/>
      <c r="EDK233" s="124"/>
      <c r="EDL233" s="123"/>
      <c r="EDM233" s="121"/>
      <c r="EDN233" s="121"/>
      <c r="EDO233" s="121"/>
      <c r="EDP233" s="121"/>
      <c r="EDQ233" s="121"/>
      <c r="EDR233" s="121"/>
      <c r="EDS233" s="120"/>
      <c r="EDT233" s="125"/>
      <c r="EDU233" s="121"/>
      <c r="EDV233" s="121"/>
      <c r="EDW233" s="15"/>
      <c r="EDX233" s="15"/>
      <c r="EDY233" s="120"/>
      <c r="EDZ233" s="120"/>
      <c r="EEA233" s="121"/>
      <c r="EEB233" s="121"/>
      <c r="EEC233" s="120"/>
      <c r="EED233" s="122"/>
      <c r="EEE233" s="123"/>
      <c r="EEF233" s="124"/>
      <c r="EEG233" s="123"/>
      <c r="EEH233" s="121"/>
      <c r="EEI233" s="121"/>
      <c r="EEJ233" s="121"/>
      <c r="EEK233" s="121"/>
      <c r="EEL233" s="121"/>
      <c r="EEM233" s="121"/>
      <c r="EEN233" s="120"/>
      <c r="EEO233" s="125"/>
      <c r="EEP233" s="121"/>
      <c r="EEQ233" s="121"/>
      <c r="EER233" s="15"/>
      <c r="EES233" s="15"/>
      <c r="EET233" s="120"/>
      <c r="EEU233" s="120"/>
      <c r="EEV233" s="121"/>
      <c r="EEW233" s="121"/>
      <c r="EEX233" s="120"/>
      <c r="EEY233" s="122"/>
      <c r="EEZ233" s="123"/>
      <c r="EFA233" s="124"/>
      <c r="EFB233" s="123"/>
      <c r="EFC233" s="121"/>
      <c r="EFD233" s="121"/>
      <c r="EFE233" s="121"/>
      <c r="EFF233" s="121"/>
      <c r="EFG233" s="121"/>
      <c r="EFH233" s="121"/>
      <c r="EFI233" s="120"/>
      <c r="EFJ233" s="125"/>
      <c r="EFK233" s="121"/>
      <c r="EFL233" s="121"/>
      <c r="EFM233" s="15"/>
      <c r="EFN233" s="15"/>
      <c r="EFO233" s="120"/>
      <c r="EFP233" s="120"/>
      <c r="EFQ233" s="121"/>
      <c r="EFR233" s="121"/>
      <c r="EFS233" s="120"/>
      <c r="EFT233" s="122"/>
      <c r="EFU233" s="123"/>
      <c r="EFV233" s="124"/>
      <c r="EFW233" s="123"/>
      <c r="EFX233" s="121"/>
      <c r="EFY233" s="121"/>
      <c r="EFZ233" s="121"/>
      <c r="EGA233" s="121"/>
      <c r="EGB233" s="121"/>
      <c r="EGC233" s="121"/>
      <c r="EGD233" s="120"/>
      <c r="EGE233" s="125"/>
      <c r="EGF233" s="121"/>
      <c r="EGG233" s="121"/>
      <c r="EGH233" s="15"/>
      <c r="EGI233" s="15"/>
      <c r="EGJ233" s="120"/>
      <c r="EGK233" s="120"/>
      <c r="EGL233" s="121"/>
      <c r="EGM233" s="121"/>
      <c r="EGN233" s="120"/>
      <c r="EGO233" s="122"/>
      <c r="EGP233" s="123"/>
      <c r="EGQ233" s="124"/>
      <c r="EGR233" s="123"/>
      <c r="EGS233" s="121"/>
      <c r="EGT233" s="121"/>
      <c r="EGU233" s="121"/>
      <c r="EGV233" s="121"/>
      <c r="EGW233" s="121"/>
      <c r="EGX233" s="121"/>
      <c r="EGY233" s="120"/>
      <c r="EGZ233" s="125"/>
      <c r="EHA233" s="121"/>
      <c r="EHB233" s="121"/>
      <c r="EHC233" s="15"/>
      <c r="EHD233" s="15"/>
      <c r="EHE233" s="120"/>
      <c r="EHF233" s="120"/>
      <c r="EHG233" s="121"/>
      <c r="EHH233" s="121"/>
      <c r="EHI233" s="120"/>
      <c r="EHJ233" s="122"/>
      <c r="EHK233" s="123"/>
      <c r="EHL233" s="124"/>
      <c r="EHM233" s="123"/>
      <c r="EHN233" s="121"/>
      <c r="EHO233" s="121"/>
      <c r="EHP233" s="121"/>
      <c r="EHQ233" s="121"/>
      <c r="EHR233" s="121"/>
      <c r="EHS233" s="121"/>
      <c r="EHT233" s="120"/>
      <c r="EHU233" s="125"/>
      <c r="EHV233" s="121"/>
      <c r="EHW233" s="121"/>
      <c r="EHX233" s="15"/>
      <c r="EHY233" s="15"/>
      <c r="EHZ233" s="120"/>
      <c r="EIA233" s="120"/>
      <c r="EIB233" s="121"/>
      <c r="EIC233" s="121"/>
      <c r="EID233" s="120"/>
      <c r="EIE233" s="122"/>
      <c r="EIF233" s="123"/>
      <c r="EIG233" s="124"/>
      <c r="EIH233" s="123"/>
      <c r="EII233" s="121"/>
      <c r="EIJ233" s="121"/>
      <c r="EIK233" s="121"/>
      <c r="EIL233" s="121"/>
      <c r="EIM233" s="121"/>
      <c r="EIN233" s="121"/>
      <c r="EIO233" s="120"/>
      <c r="EIP233" s="125"/>
      <c r="EIQ233" s="121"/>
      <c r="EIR233" s="121"/>
      <c r="EIS233" s="15"/>
      <c r="EIT233" s="15"/>
      <c r="EIU233" s="120"/>
      <c r="EIV233" s="120"/>
      <c r="EIW233" s="121"/>
      <c r="EIX233" s="121"/>
      <c r="EIY233" s="120"/>
      <c r="EIZ233" s="122"/>
      <c r="EJA233" s="123"/>
      <c r="EJB233" s="124"/>
      <c r="EJC233" s="123"/>
      <c r="EJD233" s="121"/>
      <c r="EJE233" s="121"/>
      <c r="EJF233" s="121"/>
      <c r="EJG233" s="121"/>
      <c r="EJH233" s="121"/>
      <c r="EJI233" s="121"/>
      <c r="EJJ233" s="120"/>
      <c r="EJK233" s="125"/>
      <c r="EJL233" s="121"/>
      <c r="EJM233" s="121"/>
      <c r="EJN233" s="15"/>
      <c r="EJO233" s="15"/>
      <c r="EJP233" s="120"/>
      <c r="EJQ233" s="120"/>
      <c r="EJR233" s="121"/>
      <c r="EJS233" s="121"/>
      <c r="EJT233" s="120"/>
      <c r="EJU233" s="122"/>
      <c r="EJV233" s="123"/>
      <c r="EJW233" s="124"/>
      <c r="EJX233" s="123"/>
      <c r="EJY233" s="121"/>
      <c r="EJZ233" s="121"/>
      <c r="EKA233" s="121"/>
      <c r="EKB233" s="121"/>
      <c r="EKC233" s="121"/>
      <c r="EKD233" s="121"/>
      <c r="EKE233" s="120"/>
      <c r="EKF233" s="125"/>
      <c r="EKG233" s="121"/>
      <c r="EKH233" s="121"/>
      <c r="EKI233" s="15"/>
      <c r="EKJ233" s="15"/>
      <c r="EKK233" s="120"/>
      <c r="EKL233" s="120"/>
      <c r="EKM233" s="121"/>
      <c r="EKN233" s="121"/>
      <c r="EKO233" s="120"/>
      <c r="EKP233" s="122"/>
      <c r="EKQ233" s="123"/>
      <c r="EKR233" s="124"/>
      <c r="EKS233" s="123"/>
      <c r="EKT233" s="121"/>
      <c r="EKU233" s="121"/>
      <c r="EKV233" s="121"/>
      <c r="EKW233" s="121"/>
      <c r="EKX233" s="121"/>
      <c r="EKY233" s="121"/>
      <c r="EKZ233" s="120"/>
      <c r="ELA233" s="125"/>
      <c r="ELB233" s="121"/>
      <c r="ELC233" s="121"/>
      <c r="ELD233" s="15"/>
      <c r="ELE233" s="15"/>
      <c r="ELF233" s="120"/>
      <c r="ELG233" s="120"/>
      <c r="ELH233" s="121"/>
      <c r="ELI233" s="121"/>
      <c r="ELJ233" s="120"/>
      <c r="ELK233" s="122"/>
      <c r="ELL233" s="123"/>
      <c r="ELM233" s="124"/>
      <c r="ELN233" s="123"/>
      <c r="ELO233" s="121"/>
      <c r="ELP233" s="121"/>
      <c r="ELQ233" s="121"/>
      <c r="ELR233" s="121"/>
      <c r="ELS233" s="121"/>
      <c r="ELT233" s="121"/>
      <c r="ELU233" s="120"/>
      <c r="ELV233" s="125"/>
      <c r="ELW233" s="121"/>
      <c r="ELX233" s="121"/>
      <c r="ELY233" s="15"/>
      <c r="ELZ233" s="15"/>
      <c r="EMA233" s="120"/>
      <c r="EMB233" s="120"/>
      <c r="EMC233" s="121"/>
      <c r="EMD233" s="121"/>
      <c r="EME233" s="120"/>
      <c r="EMF233" s="122"/>
      <c r="EMG233" s="123"/>
      <c r="EMH233" s="124"/>
      <c r="EMI233" s="123"/>
      <c r="EMJ233" s="121"/>
      <c r="EMK233" s="121"/>
      <c r="EML233" s="121"/>
      <c r="EMM233" s="121"/>
      <c r="EMN233" s="121"/>
      <c r="EMO233" s="121"/>
      <c r="EMP233" s="120"/>
      <c r="EMQ233" s="125"/>
      <c r="EMR233" s="121"/>
      <c r="EMS233" s="121"/>
      <c r="EMT233" s="15"/>
      <c r="EMU233" s="15"/>
      <c r="EMV233" s="120"/>
      <c r="EMW233" s="120"/>
      <c r="EMX233" s="121"/>
      <c r="EMY233" s="121"/>
      <c r="EMZ233" s="120"/>
      <c r="ENA233" s="122"/>
      <c r="ENB233" s="123"/>
      <c r="ENC233" s="124"/>
      <c r="END233" s="123"/>
      <c r="ENE233" s="121"/>
      <c r="ENF233" s="121"/>
      <c r="ENG233" s="121"/>
      <c r="ENH233" s="121"/>
      <c r="ENI233" s="121"/>
      <c r="ENJ233" s="121"/>
      <c r="ENK233" s="120"/>
      <c r="ENL233" s="125"/>
      <c r="ENM233" s="121"/>
      <c r="ENN233" s="121"/>
      <c r="ENO233" s="15"/>
      <c r="ENP233" s="15"/>
      <c r="ENQ233" s="120"/>
      <c r="ENR233" s="120"/>
      <c r="ENS233" s="121"/>
      <c r="ENT233" s="121"/>
      <c r="ENU233" s="120"/>
      <c r="ENV233" s="122"/>
      <c r="ENW233" s="123"/>
      <c r="ENX233" s="124"/>
      <c r="ENY233" s="123"/>
      <c r="ENZ233" s="121"/>
      <c r="EOA233" s="121"/>
      <c r="EOB233" s="121"/>
      <c r="EOC233" s="121"/>
      <c r="EOD233" s="121"/>
      <c r="EOE233" s="121"/>
      <c r="EOF233" s="120"/>
      <c r="EOG233" s="125"/>
      <c r="EOH233" s="121"/>
      <c r="EOI233" s="121"/>
      <c r="EOJ233" s="15"/>
      <c r="EOK233" s="15"/>
      <c r="EOL233" s="120"/>
      <c r="EOM233" s="120"/>
      <c r="EON233" s="121"/>
      <c r="EOO233" s="121"/>
      <c r="EOP233" s="120"/>
      <c r="EOQ233" s="122"/>
      <c r="EOR233" s="123"/>
      <c r="EOS233" s="124"/>
      <c r="EOT233" s="123"/>
      <c r="EOU233" s="121"/>
      <c r="EOV233" s="121"/>
      <c r="EOW233" s="121"/>
      <c r="EOX233" s="121"/>
      <c r="EOY233" s="121"/>
      <c r="EOZ233" s="121"/>
      <c r="EPA233" s="120"/>
      <c r="EPB233" s="125"/>
      <c r="EPC233" s="121"/>
      <c r="EPD233" s="121"/>
      <c r="EPE233" s="15"/>
      <c r="EPF233" s="15"/>
      <c r="EPG233" s="120"/>
      <c r="EPH233" s="120"/>
      <c r="EPI233" s="121"/>
      <c r="EPJ233" s="121"/>
      <c r="EPK233" s="120"/>
      <c r="EPL233" s="122"/>
      <c r="EPM233" s="123"/>
      <c r="EPN233" s="124"/>
      <c r="EPO233" s="123"/>
      <c r="EPP233" s="121"/>
      <c r="EPQ233" s="121"/>
      <c r="EPR233" s="121"/>
      <c r="EPS233" s="121"/>
      <c r="EPT233" s="121"/>
      <c r="EPU233" s="121"/>
      <c r="EPV233" s="120"/>
      <c r="EPW233" s="125"/>
      <c r="EPX233" s="121"/>
      <c r="EPY233" s="121"/>
      <c r="EPZ233" s="15"/>
      <c r="EQA233" s="15"/>
      <c r="EQB233" s="120"/>
      <c r="EQC233" s="120"/>
      <c r="EQD233" s="121"/>
      <c r="EQE233" s="121"/>
      <c r="EQF233" s="120"/>
      <c r="EQG233" s="122"/>
      <c r="EQH233" s="123"/>
      <c r="EQI233" s="124"/>
      <c r="EQJ233" s="123"/>
      <c r="EQK233" s="121"/>
      <c r="EQL233" s="121"/>
      <c r="EQM233" s="121"/>
      <c r="EQN233" s="121"/>
      <c r="EQO233" s="121"/>
      <c r="EQP233" s="121"/>
      <c r="EQQ233" s="120"/>
      <c r="EQR233" s="125"/>
      <c r="EQS233" s="121"/>
      <c r="EQT233" s="121"/>
      <c r="EQU233" s="15"/>
      <c r="EQV233" s="15"/>
      <c r="EQW233" s="120"/>
      <c r="EQX233" s="120"/>
      <c r="EQY233" s="121"/>
      <c r="EQZ233" s="121"/>
      <c r="ERA233" s="120"/>
      <c r="ERB233" s="122"/>
      <c r="ERC233" s="123"/>
      <c r="ERD233" s="124"/>
      <c r="ERE233" s="123"/>
      <c r="ERF233" s="121"/>
      <c r="ERG233" s="121"/>
      <c r="ERH233" s="121"/>
      <c r="ERI233" s="121"/>
      <c r="ERJ233" s="121"/>
      <c r="ERK233" s="121"/>
      <c r="ERL233" s="120"/>
      <c r="ERM233" s="125"/>
      <c r="ERN233" s="121"/>
      <c r="ERO233" s="121"/>
      <c r="ERP233" s="15"/>
      <c r="ERQ233" s="15"/>
      <c r="ERR233" s="120"/>
      <c r="ERS233" s="120"/>
      <c r="ERT233" s="121"/>
      <c r="ERU233" s="121"/>
      <c r="ERV233" s="120"/>
      <c r="ERW233" s="122"/>
      <c r="ERX233" s="123"/>
      <c r="ERY233" s="124"/>
      <c r="ERZ233" s="123"/>
      <c r="ESA233" s="121"/>
      <c r="ESB233" s="121"/>
      <c r="ESC233" s="121"/>
      <c r="ESD233" s="121"/>
      <c r="ESE233" s="121"/>
      <c r="ESF233" s="121"/>
      <c r="ESG233" s="120"/>
      <c r="ESH233" s="125"/>
      <c r="ESI233" s="121"/>
      <c r="ESJ233" s="121"/>
      <c r="ESK233" s="15"/>
      <c r="ESL233" s="15"/>
      <c r="ESM233" s="120"/>
      <c r="ESN233" s="120"/>
      <c r="ESO233" s="121"/>
      <c r="ESP233" s="121"/>
      <c r="ESQ233" s="120"/>
      <c r="ESR233" s="122"/>
      <c r="ESS233" s="123"/>
      <c r="EST233" s="124"/>
      <c r="ESU233" s="123"/>
      <c r="ESV233" s="121"/>
      <c r="ESW233" s="121"/>
      <c r="ESX233" s="121"/>
      <c r="ESY233" s="121"/>
      <c r="ESZ233" s="121"/>
      <c r="ETA233" s="121"/>
      <c r="ETB233" s="120"/>
      <c r="ETC233" s="125"/>
      <c r="ETD233" s="121"/>
      <c r="ETE233" s="121"/>
      <c r="ETF233" s="15"/>
      <c r="ETG233" s="15"/>
      <c r="ETH233" s="120"/>
      <c r="ETI233" s="120"/>
      <c r="ETJ233" s="121"/>
      <c r="ETK233" s="121"/>
      <c r="ETL233" s="120"/>
      <c r="ETM233" s="122"/>
      <c r="ETN233" s="123"/>
      <c r="ETO233" s="124"/>
      <c r="ETP233" s="123"/>
      <c r="ETQ233" s="121"/>
      <c r="ETR233" s="121"/>
      <c r="ETS233" s="121"/>
      <c r="ETT233" s="121"/>
      <c r="ETU233" s="121"/>
      <c r="ETV233" s="121"/>
      <c r="ETW233" s="120"/>
      <c r="ETX233" s="125"/>
      <c r="ETY233" s="121"/>
      <c r="ETZ233" s="121"/>
      <c r="EUA233" s="15"/>
      <c r="EUB233" s="15"/>
      <c r="EUC233" s="120"/>
      <c r="EUD233" s="120"/>
      <c r="EUE233" s="121"/>
      <c r="EUF233" s="121"/>
      <c r="EUG233" s="120"/>
      <c r="EUH233" s="122"/>
      <c r="EUI233" s="123"/>
      <c r="EUJ233" s="124"/>
      <c r="EUK233" s="123"/>
      <c r="EUL233" s="121"/>
      <c r="EUM233" s="121"/>
      <c r="EUN233" s="121"/>
      <c r="EUO233" s="121"/>
      <c r="EUP233" s="121"/>
      <c r="EUQ233" s="121"/>
      <c r="EUR233" s="120"/>
      <c r="EUS233" s="125"/>
      <c r="EUT233" s="121"/>
      <c r="EUU233" s="121"/>
      <c r="EUV233" s="15"/>
      <c r="EUW233" s="15"/>
      <c r="EUX233" s="120"/>
      <c r="EUY233" s="120"/>
      <c r="EUZ233" s="121"/>
      <c r="EVA233" s="121"/>
      <c r="EVB233" s="120"/>
      <c r="EVC233" s="122"/>
      <c r="EVD233" s="123"/>
      <c r="EVE233" s="124"/>
      <c r="EVF233" s="123"/>
      <c r="EVG233" s="121"/>
      <c r="EVH233" s="121"/>
      <c r="EVI233" s="121"/>
      <c r="EVJ233" s="121"/>
      <c r="EVK233" s="121"/>
      <c r="EVL233" s="121"/>
      <c r="EVM233" s="120"/>
      <c r="EVN233" s="125"/>
      <c r="EVO233" s="121"/>
      <c r="EVP233" s="121"/>
      <c r="EVQ233" s="15"/>
      <c r="EVR233" s="15"/>
      <c r="EVS233" s="120"/>
      <c r="EVT233" s="120"/>
      <c r="EVU233" s="121"/>
      <c r="EVV233" s="121"/>
      <c r="EVW233" s="120"/>
      <c r="EVX233" s="122"/>
      <c r="EVY233" s="123"/>
      <c r="EVZ233" s="124"/>
      <c r="EWA233" s="123"/>
      <c r="EWB233" s="121"/>
      <c r="EWC233" s="121"/>
      <c r="EWD233" s="121"/>
      <c r="EWE233" s="121"/>
      <c r="EWF233" s="121"/>
      <c r="EWG233" s="121"/>
      <c r="EWH233" s="120"/>
      <c r="EWI233" s="125"/>
      <c r="EWJ233" s="121"/>
      <c r="EWK233" s="121"/>
      <c r="EWL233" s="15"/>
      <c r="EWM233" s="15"/>
      <c r="EWN233" s="120"/>
      <c r="EWO233" s="120"/>
      <c r="EWP233" s="121"/>
      <c r="EWQ233" s="121"/>
      <c r="EWR233" s="120"/>
      <c r="EWS233" s="122"/>
      <c r="EWT233" s="123"/>
      <c r="EWU233" s="124"/>
      <c r="EWV233" s="123"/>
      <c r="EWW233" s="121"/>
      <c r="EWX233" s="121"/>
      <c r="EWY233" s="121"/>
      <c r="EWZ233" s="121"/>
      <c r="EXA233" s="121"/>
      <c r="EXB233" s="121"/>
      <c r="EXC233" s="120"/>
      <c r="EXD233" s="125"/>
      <c r="EXE233" s="121"/>
      <c r="EXF233" s="121"/>
      <c r="EXG233" s="15"/>
      <c r="EXH233" s="15"/>
      <c r="EXI233" s="120"/>
      <c r="EXJ233" s="120"/>
      <c r="EXK233" s="121"/>
      <c r="EXL233" s="121"/>
      <c r="EXM233" s="120"/>
      <c r="EXN233" s="122"/>
      <c r="EXO233" s="123"/>
      <c r="EXP233" s="124"/>
      <c r="EXQ233" s="123"/>
      <c r="EXR233" s="121"/>
      <c r="EXS233" s="121"/>
      <c r="EXT233" s="121"/>
      <c r="EXU233" s="121"/>
      <c r="EXV233" s="121"/>
      <c r="EXW233" s="121"/>
      <c r="EXX233" s="120"/>
      <c r="EXY233" s="125"/>
      <c r="EXZ233" s="121"/>
      <c r="EYA233" s="121"/>
      <c r="EYB233" s="15"/>
      <c r="EYC233" s="15"/>
      <c r="EYD233" s="120"/>
      <c r="EYE233" s="120"/>
      <c r="EYF233" s="121"/>
      <c r="EYG233" s="121"/>
      <c r="EYH233" s="120"/>
      <c r="EYI233" s="122"/>
      <c r="EYJ233" s="123"/>
      <c r="EYK233" s="124"/>
      <c r="EYL233" s="123"/>
      <c r="EYM233" s="121"/>
      <c r="EYN233" s="121"/>
      <c r="EYO233" s="121"/>
      <c r="EYP233" s="121"/>
      <c r="EYQ233" s="121"/>
      <c r="EYR233" s="121"/>
      <c r="EYS233" s="120"/>
      <c r="EYT233" s="125"/>
      <c r="EYU233" s="121"/>
      <c r="EYV233" s="121"/>
      <c r="EYW233" s="15"/>
      <c r="EYX233" s="15"/>
      <c r="EYY233" s="120"/>
      <c r="EYZ233" s="120"/>
      <c r="EZA233" s="121"/>
      <c r="EZB233" s="121"/>
      <c r="EZC233" s="120"/>
      <c r="EZD233" s="122"/>
      <c r="EZE233" s="123"/>
      <c r="EZF233" s="124"/>
      <c r="EZG233" s="123"/>
      <c r="EZH233" s="121"/>
      <c r="EZI233" s="121"/>
      <c r="EZJ233" s="121"/>
      <c r="EZK233" s="121"/>
      <c r="EZL233" s="121"/>
      <c r="EZM233" s="121"/>
      <c r="EZN233" s="120"/>
      <c r="EZO233" s="125"/>
      <c r="EZP233" s="121"/>
      <c r="EZQ233" s="121"/>
      <c r="EZR233" s="15"/>
      <c r="EZS233" s="15"/>
      <c r="EZT233" s="120"/>
      <c r="EZU233" s="120"/>
      <c r="EZV233" s="121"/>
      <c r="EZW233" s="121"/>
      <c r="EZX233" s="120"/>
      <c r="EZY233" s="122"/>
      <c r="EZZ233" s="123"/>
      <c r="FAA233" s="124"/>
      <c r="FAB233" s="123"/>
      <c r="FAC233" s="121"/>
      <c r="FAD233" s="121"/>
      <c r="FAE233" s="121"/>
      <c r="FAF233" s="121"/>
      <c r="FAG233" s="121"/>
      <c r="FAH233" s="121"/>
      <c r="FAI233" s="120"/>
      <c r="FAJ233" s="125"/>
      <c r="FAK233" s="121"/>
      <c r="FAL233" s="121"/>
      <c r="FAM233" s="15"/>
      <c r="FAN233" s="15"/>
      <c r="FAO233" s="120"/>
      <c r="FAP233" s="120"/>
      <c r="FAQ233" s="121"/>
      <c r="FAR233" s="121"/>
      <c r="FAS233" s="120"/>
      <c r="FAT233" s="122"/>
      <c r="FAU233" s="123"/>
      <c r="FAV233" s="124"/>
      <c r="FAW233" s="123"/>
      <c r="FAX233" s="121"/>
      <c r="FAY233" s="121"/>
      <c r="FAZ233" s="121"/>
      <c r="FBA233" s="121"/>
      <c r="FBB233" s="121"/>
      <c r="FBC233" s="121"/>
      <c r="FBD233" s="120"/>
      <c r="FBE233" s="125"/>
      <c r="FBF233" s="121"/>
      <c r="FBG233" s="121"/>
      <c r="FBH233" s="15"/>
      <c r="FBI233" s="15"/>
      <c r="FBJ233" s="120"/>
      <c r="FBK233" s="120"/>
      <c r="FBL233" s="121"/>
      <c r="FBM233" s="121"/>
      <c r="FBN233" s="120"/>
      <c r="FBO233" s="122"/>
      <c r="FBP233" s="123"/>
      <c r="FBQ233" s="124"/>
      <c r="FBR233" s="123"/>
      <c r="FBS233" s="121"/>
      <c r="FBT233" s="121"/>
      <c r="FBU233" s="121"/>
      <c r="FBV233" s="121"/>
      <c r="FBW233" s="121"/>
      <c r="FBX233" s="121"/>
      <c r="FBY233" s="120"/>
      <c r="FBZ233" s="125"/>
      <c r="FCA233" s="121"/>
      <c r="FCB233" s="121"/>
      <c r="FCC233" s="15"/>
      <c r="FCD233" s="15"/>
      <c r="FCE233" s="120"/>
      <c r="FCF233" s="120"/>
      <c r="FCG233" s="121"/>
      <c r="FCH233" s="121"/>
      <c r="FCI233" s="120"/>
      <c r="FCJ233" s="122"/>
      <c r="FCK233" s="123"/>
      <c r="FCL233" s="124"/>
      <c r="FCM233" s="123"/>
      <c r="FCN233" s="121"/>
      <c r="FCO233" s="121"/>
      <c r="FCP233" s="121"/>
      <c r="FCQ233" s="121"/>
      <c r="FCR233" s="121"/>
      <c r="FCS233" s="121"/>
      <c r="FCT233" s="120"/>
      <c r="FCU233" s="125"/>
      <c r="FCV233" s="121"/>
      <c r="FCW233" s="121"/>
      <c r="FCX233" s="15"/>
      <c r="FCY233" s="15"/>
      <c r="FCZ233" s="120"/>
      <c r="FDA233" s="120"/>
      <c r="FDB233" s="121"/>
      <c r="FDC233" s="121"/>
      <c r="FDD233" s="120"/>
      <c r="FDE233" s="122"/>
      <c r="FDF233" s="123"/>
      <c r="FDG233" s="124"/>
      <c r="FDH233" s="123"/>
      <c r="FDI233" s="121"/>
      <c r="FDJ233" s="121"/>
      <c r="FDK233" s="121"/>
      <c r="FDL233" s="121"/>
      <c r="FDM233" s="121"/>
      <c r="FDN233" s="121"/>
      <c r="FDO233" s="120"/>
      <c r="FDP233" s="125"/>
      <c r="FDQ233" s="121"/>
      <c r="FDR233" s="121"/>
      <c r="FDS233" s="15"/>
      <c r="FDT233" s="15"/>
      <c r="FDU233" s="120"/>
      <c r="FDV233" s="120"/>
      <c r="FDW233" s="121"/>
      <c r="FDX233" s="121"/>
      <c r="FDY233" s="120"/>
      <c r="FDZ233" s="122"/>
      <c r="FEA233" s="123"/>
      <c r="FEB233" s="124"/>
      <c r="FEC233" s="123"/>
      <c r="FED233" s="121"/>
      <c r="FEE233" s="121"/>
      <c r="FEF233" s="121"/>
      <c r="FEG233" s="121"/>
      <c r="FEH233" s="121"/>
      <c r="FEI233" s="121"/>
      <c r="FEJ233" s="120"/>
      <c r="FEK233" s="125"/>
      <c r="FEL233" s="121"/>
      <c r="FEM233" s="121"/>
      <c r="FEN233" s="15"/>
      <c r="FEO233" s="15"/>
      <c r="FEP233" s="120"/>
      <c r="FEQ233" s="120"/>
      <c r="FER233" s="121"/>
      <c r="FES233" s="121"/>
      <c r="FET233" s="120"/>
      <c r="FEU233" s="122"/>
      <c r="FEV233" s="123"/>
      <c r="FEW233" s="124"/>
      <c r="FEX233" s="123"/>
      <c r="FEY233" s="121"/>
      <c r="FEZ233" s="121"/>
      <c r="FFA233" s="121"/>
      <c r="FFB233" s="121"/>
      <c r="FFC233" s="121"/>
      <c r="FFD233" s="121"/>
      <c r="FFE233" s="120"/>
      <c r="FFF233" s="125"/>
      <c r="FFG233" s="121"/>
      <c r="FFH233" s="121"/>
      <c r="FFI233" s="15"/>
      <c r="FFJ233" s="15"/>
      <c r="FFK233" s="120"/>
      <c r="FFL233" s="120"/>
      <c r="FFM233" s="121"/>
      <c r="FFN233" s="121"/>
      <c r="FFO233" s="120"/>
      <c r="FFP233" s="122"/>
      <c r="FFQ233" s="123"/>
      <c r="FFR233" s="124"/>
      <c r="FFS233" s="123"/>
      <c r="FFT233" s="121"/>
      <c r="FFU233" s="121"/>
      <c r="FFV233" s="121"/>
      <c r="FFW233" s="121"/>
      <c r="FFX233" s="121"/>
      <c r="FFY233" s="121"/>
      <c r="FFZ233" s="120"/>
      <c r="FGA233" s="125"/>
      <c r="FGB233" s="121"/>
      <c r="FGC233" s="121"/>
      <c r="FGD233" s="15"/>
      <c r="FGE233" s="15"/>
      <c r="FGF233" s="120"/>
      <c r="FGG233" s="120"/>
      <c r="FGH233" s="121"/>
      <c r="FGI233" s="121"/>
      <c r="FGJ233" s="120"/>
      <c r="FGK233" s="122"/>
      <c r="FGL233" s="123"/>
      <c r="FGM233" s="124"/>
      <c r="FGN233" s="123"/>
      <c r="FGO233" s="121"/>
      <c r="FGP233" s="121"/>
      <c r="FGQ233" s="121"/>
      <c r="FGR233" s="121"/>
      <c r="FGS233" s="121"/>
      <c r="FGT233" s="121"/>
      <c r="FGU233" s="120"/>
      <c r="FGV233" s="125"/>
      <c r="FGW233" s="121"/>
      <c r="FGX233" s="121"/>
      <c r="FGY233" s="15"/>
      <c r="FGZ233" s="15"/>
      <c r="FHA233" s="120"/>
      <c r="FHB233" s="120"/>
      <c r="FHC233" s="121"/>
      <c r="FHD233" s="121"/>
      <c r="FHE233" s="120"/>
      <c r="FHF233" s="122"/>
      <c r="FHG233" s="123"/>
      <c r="FHH233" s="124"/>
      <c r="FHI233" s="123"/>
      <c r="FHJ233" s="121"/>
      <c r="FHK233" s="121"/>
      <c r="FHL233" s="121"/>
      <c r="FHM233" s="121"/>
      <c r="FHN233" s="121"/>
      <c r="FHO233" s="121"/>
      <c r="FHP233" s="120"/>
      <c r="FHQ233" s="125"/>
      <c r="FHR233" s="121"/>
      <c r="FHS233" s="121"/>
      <c r="FHT233" s="15"/>
      <c r="FHU233" s="15"/>
      <c r="FHV233" s="120"/>
      <c r="FHW233" s="120"/>
      <c r="FHX233" s="121"/>
      <c r="FHY233" s="121"/>
      <c r="FHZ233" s="120"/>
      <c r="FIA233" s="122"/>
      <c r="FIB233" s="123"/>
      <c r="FIC233" s="124"/>
      <c r="FID233" s="123"/>
      <c r="FIE233" s="121"/>
      <c r="FIF233" s="121"/>
      <c r="FIG233" s="121"/>
      <c r="FIH233" s="121"/>
      <c r="FII233" s="121"/>
      <c r="FIJ233" s="121"/>
      <c r="FIK233" s="120"/>
      <c r="FIL233" s="125"/>
      <c r="FIM233" s="121"/>
      <c r="FIN233" s="121"/>
      <c r="FIO233" s="15"/>
      <c r="FIP233" s="15"/>
      <c r="FIQ233" s="120"/>
      <c r="FIR233" s="120"/>
      <c r="FIS233" s="121"/>
      <c r="FIT233" s="121"/>
      <c r="FIU233" s="120"/>
      <c r="FIV233" s="122"/>
      <c r="FIW233" s="123"/>
      <c r="FIX233" s="124"/>
      <c r="FIY233" s="123"/>
      <c r="FIZ233" s="121"/>
      <c r="FJA233" s="121"/>
      <c r="FJB233" s="121"/>
      <c r="FJC233" s="121"/>
      <c r="FJD233" s="121"/>
      <c r="FJE233" s="121"/>
      <c r="FJF233" s="120"/>
      <c r="FJG233" s="125"/>
      <c r="FJH233" s="121"/>
      <c r="FJI233" s="121"/>
      <c r="FJJ233" s="15"/>
      <c r="FJK233" s="15"/>
      <c r="FJL233" s="120"/>
      <c r="FJM233" s="120"/>
      <c r="FJN233" s="121"/>
      <c r="FJO233" s="121"/>
      <c r="FJP233" s="120"/>
      <c r="FJQ233" s="122"/>
      <c r="FJR233" s="123"/>
      <c r="FJS233" s="124"/>
      <c r="FJT233" s="123"/>
      <c r="FJU233" s="121"/>
      <c r="FJV233" s="121"/>
      <c r="FJW233" s="121"/>
      <c r="FJX233" s="121"/>
      <c r="FJY233" s="121"/>
      <c r="FJZ233" s="121"/>
      <c r="FKA233" s="120"/>
      <c r="FKB233" s="125"/>
      <c r="FKC233" s="121"/>
      <c r="FKD233" s="121"/>
      <c r="FKE233" s="15"/>
      <c r="FKF233" s="15"/>
      <c r="FKG233" s="120"/>
      <c r="FKH233" s="120"/>
      <c r="FKI233" s="121"/>
      <c r="FKJ233" s="121"/>
      <c r="FKK233" s="120"/>
      <c r="FKL233" s="122"/>
      <c r="FKM233" s="123"/>
      <c r="FKN233" s="124"/>
      <c r="FKO233" s="123"/>
      <c r="FKP233" s="121"/>
      <c r="FKQ233" s="121"/>
      <c r="FKR233" s="121"/>
      <c r="FKS233" s="121"/>
      <c r="FKT233" s="121"/>
      <c r="FKU233" s="121"/>
      <c r="FKV233" s="120"/>
      <c r="FKW233" s="125"/>
      <c r="FKX233" s="121"/>
      <c r="FKY233" s="121"/>
      <c r="FKZ233" s="15"/>
      <c r="FLA233" s="15"/>
      <c r="FLB233" s="120"/>
      <c r="FLC233" s="120"/>
      <c r="FLD233" s="121"/>
      <c r="FLE233" s="121"/>
      <c r="FLF233" s="120"/>
      <c r="FLG233" s="122"/>
      <c r="FLH233" s="123"/>
      <c r="FLI233" s="124"/>
      <c r="FLJ233" s="123"/>
      <c r="FLK233" s="121"/>
      <c r="FLL233" s="121"/>
      <c r="FLM233" s="121"/>
      <c r="FLN233" s="121"/>
      <c r="FLO233" s="121"/>
      <c r="FLP233" s="121"/>
      <c r="FLQ233" s="120"/>
      <c r="FLR233" s="125"/>
      <c r="FLS233" s="121"/>
      <c r="FLT233" s="121"/>
      <c r="FLU233" s="15"/>
      <c r="FLV233" s="15"/>
      <c r="FLW233" s="120"/>
      <c r="FLX233" s="120"/>
      <c r="FLY233" s="121"/>
      <c r="FLZ233" s="121"/>
      <c r="FMA233" s="120"/>
      <c r="FMB233" s="122"/>
      <c r="FMC233" s="123"/>
      <c r="FMD233" s="124"/>
      <c r="FME233" s="123"/>
      <c r="FMF233" s="121"/>
      <c r="FMG233" s="121"/>
      <c r="FMH233" s="121"/>
      <c r="FMI233" s="121"/>
      <c r="FMJ233" s="121"/>
      <c r="FMK233" s="121"/>
      <c r="FML233" s="120"/>
      <c r="FMM233" s="125"/>
      <c r="FMN233" s="121"/>
      <c r="FMO233" s="121"/>
      <c r="FMP233" s="15"/>
      <c r="FMQ233" s="15"/>
      <c r="FMR233" s="120"/>
      <c r="FMS233" s="120"/>
      <c r="FMT233" s="121"/>
      <c r="FMU233" s="121"/>
      <c r="FMV233" s="120"/>
      <c r="FMW233" s="122"/>
      <c r="FMX233" s="123"/>
      <c r="FMY233" s="124"/>
      <c r="FMZ233" s="123"/>
      <c r="FNA233" s="121"/>
      <c r="FNB233" s="121"/>
      <c r="FNC233" s="121"/>
      <c r="FND233" s="121"/>
      <c r="FNE233" s="121"/>
      <c r="FNF233" s="121"/>
      <c r="FNG233" s="120"/>
      <c r="FNH233" s="125"/>
      <c r="FNI233" s="121"/>
      <c r="FNJ233" s="121"/>
      <c r="FNK233" s="15"/>
      <c r="FNL233" s="15"/>
      <c r="FNM233" s="120"/>
      <c r="FNN233" s="120"/>
      <c r="FNO233" s="121"/>
      <c r="FNP233" s="121"/>
      <c r="FNQ233" s="120"/>
      <c r="FNR233" s="122"/>
      <c r="FNS233" s="123"/>
      <c r="FNT233" s="124"/>
      <c r="FNU233" s="123"/>
      <c r="FNV233" s="121"/>
      <c r="FNW233" s="121"/>
      <c r="FNX233" s="121"/>
      <c r="FNY233" s="121"/>
      <c r="FNZ233" s="121"/>
      <c r="FOA233" s="121"/>
      <c r="FOB233" s="120"/>
      <c r="FOC233" s="125"/>
      <c r="FOD233" s="121"/>
      <c r="FOE233" s="121"/>
      <c r="FOF233" s="15"/>
      <c r="FOG233" s="15"/>
      <c r="FOH233" s="120"/>
      <c r="FOI233" s="120"/>
      <c r="FOJ233" s="121"/>
      <c r="FOK233" s="121"/>
      <c r="FOL233" s="120"/>
      <c r="FOM233" s="122"/>
      <c r="FON233" s="123"/>
      <c r="FOO233" s="124"/>
      <c r="FOP233" s="123"/>
      <c r="FOQ233" s="121"/>
      <c r="FOR233" s="121"/>
      <c r="FOS233" s="121"/>
      <c r="FOT233" s="121"/>
      <c r="FOU233" s="121"/>
      <c r="FOV233" s="121"/>
      <c r="FOW233" s="120"/>
      <c r="FOX233" s="125"/>
      <c r="FOY233" s="121"/>
      <c r="FOZ233" s="121"/>
      <c r="FPA233" s="15"/>
      <c r="FPB233" s="15"/>
      <c r="FPC233" s="120"/>
      <c r="FPD233" s="120"/>
      <c r="FPE233" s="121"/>
      <c r="FPF233" s="121"/>
      <c r="FPG233" s="120"/>
      <c r="FPH233" s="122"/>
      <c r="FPI233" s="123"/>
      <c r="FPJ233" s="124"/>
      <c r="FPK233" s="123"/>
      <c r="FPL233" s="121"/>
      <c r="FPM233" s="121"/>
      <c r="FPN233" s="121"/>
      <c r="FPO233" s="121"/>
      <c r="FPP233" s="121"/>
      <c r="FPQ233" s="121"/>
      <c r="FPR233" s="120"/>
      <c r="FPS233" s="125"/>
      <c r="FPT233" s="121"/>
      <c r="FPU233" s="121"/>
      <c r="FPV233" s="15"/>
      <c r="FPW233" s="15"/>
      <c r="FPX233" s="120"/>
      <c r="FPY233" s="120"/>
      <c r="FPZ233" s="121"/>
      <c r="FQA233" s="121"/>
      <c r="FQB233" s="120"/>
      <c r="FQC233" s="122"/>
      <c r="FQD233" s="123"/>
      <c r="FQE233" s="124"/>
      <c r="FQF233" s="123"/>
      <c r="FQG233" s="121"/>
      <c r="FQH233" s="121"/>
      <c r="FQI233" s="121"/>
      <c r="FQJ233" s="121"/>
      <c r="FQK233" s="121"/>
      <c r="FQL233" s="121"/>
      <c r="FQM233" s="120"/>
      <c r="FQN233" s="125"/>
      <c r="FQO233" s="121"/>
      <c r="FQP233" s="121"/>
      <c r="FQQ233" s="15"/>
      <c r="FQR233" s="15"/>
      <c r="FQS233" s="120"/>
      <c r="FQT233" s="120"/>
      <c r="FQU233" s="121"/>
      <c r="FQV233" s="121"/>
      <c r="FQW233" s="120"/>
      <c r="FQX233" s="122"/>
      <c r="FQY233" s="123"/>
      <c r="FQZ233" s="124"/>
      <c r="FRA233" s="123"/>
      <c r="FRB233" s="121"/>
      <c r="FRC233" s="121"/>
      <c r="FRD233" s="121"/>
      <c r="FRE233" s="121"/>
      <c r="FRF233" s="121"/>
      <c r="FRG233" s="121"/>
      <c r="FRH233" s="120"/>
      <c r="FRI233" s="125"/>
      <c r="FRJ233" s="121"/>
      <c r="FRK233" s="121"/>
      <c r="FRL233" s="15"/>
      <c r="FRM233" s="15"/>
      <c r="FRN233" s="120"/>
      <c r="FRO233" s="120"/>
      <c r="FRP233" s="121"/>
      <c r="FRQ233" s="121"/>
      <c r="FRR233" s="120"/>
      <c r="FRS233" s="122"/>
      <c r="FRT233" s="123"/>
      <c r="FRU233" s="124"/>
      <c r="FRV233" s="123"/>
      <c r="FRW233" s="121"/>
      <c r="FRX233" s="121"/>
      <c r="FRY233" s="121"/>
      <c r="FRZ233" s="121"/>
      <c r="FSA233" s="121"/>
      <c r="FSB233" s="121"/>
      <c r="FSC233" s="120"/>
      <c r="FSD233" s="125"/>
      <c r="FSE233" s="121"/>
      <c r="FSF233" s="121"/>
      <c r="FSG233" s="15"/>
      <c r="FSH233" s="15"/>
      <c r="FSI233" s="120"/>
      <c r="FSJ233" s="120"/>
      <c r="FSK233" s="121"/>
      <c r="FSL233" s="121"/>
      <c r="FSM233" s="120"/>
      <c r="FSN233" s="122"/>
      <c r="FSO233" s="123"/>
      <c r="FSP233" s="124"/>
      <c r="FSQ233" s="123"/>
      <c r="FSR233" s="121"/>
      <c r="FSS233" s="121"/>
      <c r="FST233" s="121"/>
      <c r="FSU233" s="121"/>
      <c r="FSV233" s="121"/>
      <c r="FSW233" s="121"/>
      <c r="FSX233" s="120"/>
      <c r="FSY233" s="125"/>
      <c r="FSZ233" s="121"/>
      <c r="FTA233" s="121"/>
      <c r="FTB233" s="15"/>
      <c r="FTC233" s="15"/>
      <c r="FTD233" s="120"/>
      <c r="FTE233" s="120"/>
      <c r="FTF233" s="121"/>
      <c r="FTG233" s="121"/>
      <c r="FTH233" s="120"/>
      <c r="FTI233" s="122"/>
      <c r="FTJ233" s="123"/>
      <c r="FTK233" s="124"/>
      <c r="FTL233" s="123"/>
      <c r="FTM233" s="121"/>
      <c r="FTN233" s="121"/>
      <c r="FTO233" s="121"/>
      <c r="FTP233" s="121"/>
      <c r="FTQ233" s="121"/>
      <c r="FTR233" s="121"/>
      <c r="FTS233" s="120"/>
      <c r="FTT233" s="125"/>
      <c r="FTU233" s="121"/>
      <c r="FTV233" s="121"/>
      <c r="FTW233" s="15"/>
      <c r="FTX233" s="15"/>
      <c r="FTY233" s="120"/>
      <c r="FTZ233" s="120"/>
      <c r="FUA233" s="121"/>
      <c r="FUB233" s="121"/>
      <c r="FUC233" s="120"/>
      <c r="FUD233" s="122"/>
      <c r="FUE233" s="123"/>
      <c r="FUF233" s="124"/>
      <c r="FUG233" s="123"/>
      <c r="FUH233" s="121"/>
      <c r="FUI233" s="121"/>
      <c r="FUJ233" s="121"/>
      <c r="FUK233" s="121"/>
      <c r="FUL233" s="121"/>
      <c r="FUM233" s="121"/>
      <c r="FUN233" s="120"/>
      <c r="FUO233" s="125"/>
      <c r="FUP233" s="121"/>
      <c r="FUQ233" s="121"/>
      <c r="FUR233" s="15"/>
      <c r="FUS233" s="15"/>
      <c r="FUT233" s="120"/>
      <c r="FUU233" s="120"/>
      <c r="FUV233" s="121"/>
      <c r="FUW233" s="121"/>
      <c r="FUX233" s="120"/>
      <c r="FUY233" s="122"/>
      <c r="FUZ233" s="123"/>
      <c r="FVA233" s="124"/>
      <c r="FVB233" s="123"/>
      <c r="FVC233" s="121"/>
      <c r="FVD233" s="121"/>
      <c r="FVE233" s="121"/>
      <c r="FVF233" s="121"/>
      <c r="FVG233" s="121"/>
      <c r="FVH233" s="121"/>
      <c r="FVI233" s="120"/>
      <c r="FVJ233" s="125"/>
      <c r="FVK233" s="121"/>
      <c r="FVL233" s="121"/>
      <c r="FVM233" s="15"/>
      <c r="FVN233" s="15"/>
      <c r="FVO233" s="120"/>
      <c r="FVP233" s="120"/>
      <c r="FVQ233" s="121"/>
      <c r="FVR233" s="121"/>
      <c r="FVS233" s="120"/>
      <c r="FVT233" s="122"/>
      <c r="FVU233" s="123"/>
      <c r="FVV233" s="124"/>
      <c r="FVW233" s="123"/>
      <c r="FVX233" s="121"/>
      <c r="FVY233" s="121"/>
      <c r="FVZ233" s="121"/>
      <c r="FWA233" s="121"/>
      <c r="FWB233" s="121"/>
      <c r="FWC233" s="121"/>
      <c r="FWD233" s="120"/>
      <c r="FWE233" s="125"/>
      <c r="FWF233" s="121"/>
      <c r="FWG233" s="121"/>
      <c r="FWH233" s="15"/>
      <c r="FWI233" s="15"/>
      <c r="FWJ233" s="120"/>
      <c r="FWK233" s="120"/>
      <c r="FWL233" s="121"/>
      <c r="FWM233" s="121"/>
      <c r="FWN233" s="120"/>
      <c r="FWO233" s="122"/>
      <c r="FWP233" s="123"/>
      <c r="FWQ233" s="124"/>
      <c r="FWR233" s="123"/>
      <c r="FWS233" s="121"/>
      <c r="FWT233" s="121"/>
      <c r="FWU233" s="121"/>
      <c r="FWV233" s="121"/>
      <c r="FWW233" s="121"/>
      <c r="FWX233" s="121"/>
      <c r="FWY233" s="120"/>
      <c r="FWZ233" s="125"/>
      <c r="FXA233" s="121"/>
      <c r="FXB233" s="121"/>
      <c r="FXC233" s="15"/>
      <c r="FXD233" s="15"/>
      <c r="FXE233" s="120"/>
      <c r="FXF233" s="120"/>
      <c r="FXG233" s="121"/>
      <c r="FXH233" s="121"/>
      <c r="FXI233" s="120"/>
      <c r="FXJ233" s="122"/>
      <c r="FXK233" s="123"/>
      <c r="FXL233" s="124"/>
      <c r="FXM233" s="123"/>
      <c r="FXN233" s="121"/>
      <c r="FXO233" s="121"/>
      <c r="FXP233" s="121"/>
      <c r="FXQ233" s="121"/>
      <c r="FXR233" s="121"/>
      <c r="FXS233" s="121"/>
      <c r="FXT233" s="120"/>
      <c r="FXU233" s="125"/>
      <c r="FXV233" s="121"/>
      <c r="FXW233" s="121"/>
      <c r="FXX233" s="15"/>
      <c r="FXY233" s="15"/>
      <c r="FXZ233" s="120"/>
      <c r="FYA233" s="120"/>
      <c r="FYB233" s="121"/>
      <c r="FYC233" s="121"/>
      <c r="FYD233" s="120"/>
      <c r="FYE233" s="122"/>
      <c r="FYF233" s="123"/>
      <c r="FYG233" s="124"/>
      <c r="FYH233" s="123"/>
      <c r="FYI233" s="121"/>
      <c r="FYJ233" s="121"/>
      <c r="FYK233" s="121"/>
      <c r="FYL233" s="121"/>
      <c r="FYM233" s="121"/>
      <c r="FYN233" s="121"/>
      <c r="FYO233" s="120"/>
      <c r="FYP233" s="125"/>
      <c r="FYQ233" s="121"/>
      <c r="FYR233" s="121"/>
      <c r="FYS233" s="15"/>
      <c r="FYT233" s="15"/>
      <c r="FYU233" s="120"/>
      <c r="FYV233" s="120"/>
      <c r="FYW233" s="121"/>
      <c r="FYX233" s="121"/>
      <c r="FYY233" s="120"/>
      <c r="FYZ233" s="122"/>
      <c r="FZA233" s="123"/>
      <c r="FZB233" s="124"/>
      <c r="FZC233" s="123"/>
      <c r="FZD233" s="121"/>
      <c r="FZE233" s="121"/>
      <c r="FZF233" s="121"/>
      <c r="FZG233" s="121"/>
      <c r="FZH233" s="121"/>
      <c r="FZI233" s="121"/>
      <c r="FZJ233" s="120"/>
      <c r="FZK233" s="125"/>
      <c r="FZL233" s="121"/>
      <c r="FZM233" s="121"/>
      <c r="FZN233" s="15"/>
      <c r="FZO233" s="15"/>
      <c r="FZP233" s="120"/>
      <c r="FZQ233" s="120"/>
      <c r="FZR233" s="121"/>
      <c r="FZS233" s="121"/>
      <c r="FZT233" s="120"/>
      <c r="FZU233" s="122"/>
      <c r="FZV233" s="123"/>
      <c r="FZW233" s="124"/>
      <c r="FZX233" s="123"/>
      <c r="FZY233" s="121"/>
      <c r="FZZ233" s="121"/>
      <c r="GAA233" s="121"/>
      <c r="GAB233" s="121"/>
      <c r="GAC233" s="121"/>
      <c r="GAD233" s="121"/>
      <c r="GAE233" s="120"/>
      <c r="GAF233" s="125"/>
      <c r="GAG233" s="121"/>
      <c r="GAH233" s="121"/>
      <c r="GAI233" s="15"/>
      <c r="GAJ233" s="15"/>
      <c r="GAK233" s="120"/>
      <c r="GAL233" s="120"/>
      <c r="GAM233" s="121"/>
      <c r="GAN233" s="121"/>
      <c r="GAO233" s="120"/>
      <c r="GAP233" s="122"/>
      <c r="GAQ233" s="123"/>
      <c r="GAR233" s="124"/>
      <c r="GAS233" s="123"/>
      <c r="GAT233" s="121"/>
      <c r="GAU233" s="121"/>
      <c r="GAV233" s="121"/>
      <c r="GAW233" s="121"/>
      <c r="GAX233" s="121"/>
      <c r="GAY233" s="121"/>
      <c r="GAZ233" s="120"/>
      <c r="GBA233" s="125"/>
      <c r="GBB233" s="121"/>
      <c r="GBC233" s="121"/>
      <c r="GBD233" s="15"/>
      <c r="GBE233" s="15"/>
      <c r="GBF233" s="120"/>
      <c r="GBG233" s="120"/>
      <c r="GBH233" s="121"/>
      <c r="GBI233" s="121"/>
      <c r="GBJ233" s="120"/>
      <c r="GBK233" s="122"/>
      <c r="GBL233" s="123"/>
      <c r="GBM233" s="124"/>
      <c r="GBN233" s="123"/>
      <c r="GBO233" s="121"/>
      <c r="GBP233" s="121"/>
      <c r="GBQ233" s="121"/>
      <c r="GBR233" s="121"/>
      <c r="GBS233" s="121"/>
      <c r="GBT233" s="121"/>
      <c r="GBU233" s="120"/>
      <c r="GBV233" s="125"/>
      <c r="GBW233" s="121"/>
      <c r="GBX233" s="121"/>
      <c r="GBY233" s="15"/>
      <c r="GBZ233" s="15"/>
      <c r="GCA233" s="120"/>
      <c r="GCB233" s="120"/>
      <c r="GCC233" s="121"/>
      <c r="GCD233" s="121"/>
      <c r="GCE233" s="120"/>
      <c r="GCF233" s="122"/>
      <c r="GCG233" s="123"/>
      <c r="GCH233" s="124"/>
      <c r="GCI233" s="123"/>
      <c r="GCJ233" s="121"/>
      <c r="GCK233" s="121"/>
      <c r="GCL233" s="121"/>
      <c r="GCM233" s="121"/>
      <c r="GCN233" s="121"/>
      <c r="GCO233" s="121"/>
      <c r="GCP233" s="120"/>
      <c r="GCQ233" s="125"/>
      <c r="GCR233" s="121"/>
      <c r="GCS233" s="121"/>
      <c r="GCT233" s="15"/>
      <c r="GCU233" s="15"/>
      <c r="GCV233" s="120"/>
      <c r="GCW233" s="120"/>
      <c r="GCX233" s="121"/>
      <c r="GCY233" s="121"/>
      <c r="GCZ233" s="120"/>
      <c r="GDA233" s="122"/>
      <c r="GDB233" s="123"/>
      <c r="GDC233" s="124"/>
      <c r="GDD233" s="123"/>
      <c r="GDE233" s="121"/>
      <c r="GDF233" s="121"/>
      <c r="GDG233" s="121"/>
      <c r="GDH233" s="121"/>
      <c r="GDI233" s="121"/>
      <c r="GDJ233" s="121"/>
      <c r="GDK233" s="120"/>
      <c r="GDL233" s="125"/>
      <c r="GDM233" s="121"/>
      <c r="GDN233" s="121"/>
      <c r="GDO233" s="15"/>
      <c r="GDP233" s="15"/>
      <c r="GDQ233" s="120"/>
      <c r="GDR233" s="120"/>
      <c r="GDS233" s="121"/>
      <c r="GDT233" s="121"/>
      <c r="GDU233" s="120"/>
      <c r="GDV233" s="122"/>
      <c r="GDW233" s="123"/>
      <c r="GDX233" s="124"/>
      <c r="GDY233" s="123"/>
      <c r="GDZ233" s="121"/>
      <c r="GEA233" s="121"/>
      <c r="GEB233" s="121"/>
      <c r="GEC233" s="121"/>
      <c r="GED233" s="121"/>
      <c r="GEE233" s="121"/>
      <c r="GEF233" s="120"/>
      <c r="GEG233" s="125"/>
      <c r="GEH233" s="121"/>
      <c r="GEI233" s="121"/>
      <c r="GEJ233" s="15"/>
      <c r="GEK233" s="15"/>
      <c r="GEL233" s="120"/>
      <c r="GEM233" s="120"/>
      <c r="GEN233" s="121"/>
      <c r="GEO233" s="121"/>
      <c r="GEP233" s="120"/>
      <c r="GEQ233" s="122"/>
      <c r="GER233" s="123"/>
      <c r="GES233" s="124"/>
      <c r="GET233" s="123"/>
      <c r="GEU233" s="121"/>
      <c r="GEV233" s="121"/>
      <c r="GEW233" s="121"/>
      <c r="GEX233" s="121"/>
      <c r="GEY233" s="121"/>
      <c r="GEZ233" s="121"/>
      <c r="GFA233" s="120"/>
      <c r="GFB233" s="125"/>
      <c r="GFC233" s="121"/>
      <c r="GFD233" s="121"/>
      <c r="GFE233" s="15"/>
      <c r="GFF233" s="15"/>
      <c r="GFG233" s="120"/>
      <c r="GFH233" s="120"/>
      <c r="GFI233" s="121"/>
      <c r="GFJ233" s="121"/>
      <c r="GFK233" s="120"/>
      <c r="GFL233" s="122"/>
      <c r="GFM233" s="123"/>
      <c r="GFN233" s="124"/>
      <c r="GFO233" s="123"/>
      <c r="GFP233" s="121"/>
      <c r="GFQ233" s="121"/>
      <c r="GFR233" s="121"/>
      <c r="GFS233" s="121"/>
      <c r="GFT233" s="121"/>
      <c r="GFU233" s="121"/>
      <c r="GFV233" s="120"/>
      <c r="GFW233" s="125"/>
      <c r="GFX233" s="121"/>
      <c r="GFY233" s="121"/>
      <c r="GFZ233" s="15"/>
      <c r="GGA233" s="15"/>
      <c r="GGB233" s="120"/>
      <c r="GGC233" s="120"/>
      <c r="GGD233" s="121"/>
      <c r="GGE233" s="121"/>
      <c r="GGF233" s="120"/>
      <c r="GGG233" s="122"/>
      <c r="GGH233" s="123"/>
      <c r="GGI233" s="124"/>
      <c r="GGJ233" s="123"/>
      <c r="GGK233" s="121"/>
      <c r="GGL233" s="121"/>
      <c r="GGM233" s="121"/>
      <c r="GGN233" s="121"/>
      <c r="GGO233" s="121"/>
      <c r="GGP233" s="121"/>
      <c r="GGQ233" s="120"/>
      <c r="GGR233" s="125"/>
      <c r="GGS233" s="121"/>
      <c r="GGT233" s="121"/>
      <c r="GGU233" s="15"/>
      <c r="GGV233" s="15"/>
      <c r="GGW233" s="120"/>
      <c r="GGX233" s="120"/>
      <c r="GGY233" s="121"/>
      <c r="GGZ233" s="121"/>
      <c r="GHA233" s="120"/>
      <c r="GHB233" s="122"/>
      <c r="GHC233" s="123"/>
      <c r="GHD233" s="124"/>
      <c r="GHE233" s="123"/>
      <c r="GHF233" s="121"/>
      <c r="GHG233" s="121"/>
      <c r="GHH233" s="121"/>
      <c r="GHI233" s="121"/>
      <c r="GHJ233" s="121"/>
      <c r="GHK233" s="121"/>
      <c r="GHL233" s="120"/>
      <c r="GHM233" s="125"/>
      <c r="GHN233" s="121"/>
      <c r="GHO233" s="121"/>
      <c r="GHP233" s="15"/>
      <c r="GHQ233" s="15"/>
      <c r="GHR233" s="120"/>
      <c r="GHS233" s="120"/>
      <c r="GHT233" s="121"/>
      <c r="GHU233" s="121"/>
      <c r="GHV233" s="120"/>
      <c r="GHW233" s="122"/>
      <c r="GHX233" s="123"/>
      <c r="GHY233" s="124"/>
      <c r="GHZ233" s="123"/>
      <c r="GIA233" s="121"/>
      <c r="GIB233" s="121"/>
      <c r="GIC233" s="121"/>
      <c r="GID233" s="121"/>
      <c r="GIE233" s="121"/>
      <c r="GIF233" s="121"/>
      <c r="GIG233" s="120"/>
      <c r="GIH233" s="125"/>
      <c r="GII233" s="121"/>
      <c r="GIJ233" s="121"/>
      <c r="GIK233" s="15"/>
      <c r="GIL233" s="15"/>
      <c r="GIM233" s="120"/>
      <c r="GIN233" s="120"/>
      <c r="GIO233" s="121"/>
      <c r="GIP233" s="121"/>
      <c r="GIQ233" s="120"/>
      <c r="GIR233" s="122"/>
      <c r="GIS233" s="123"/>
      <c r="GIT233" s="124"/>
      <c r="GIU233" s="123"/>
      <c r="GIV233" s="121"/>
      <c r="GIW233" s="121"/>
      <c r="GIX233" s="121"/>
      <c r="GIY233" s="121"/>
      <c r="GIZ233" s="121"/>
      <c r="GJA233" s="121"/>
      <c r="GJB233" s="120"/>
      <c r="GJC233" s="125"/>
      <c r="GJD233" s="121"/>
      <c r="GJE233" s="121"/>
      <c r="GJF233" s="15"/>
      <c r="GJG233" s="15"/>
      <c r="GJH233" s="120"/>
      <c r="GJI233" s="120"/>
      <c r="GJJ233" s="121"/>
      <c r="GJK233" s="121"/>
      <c r="GJL233" s="120"/>
      <c r="GJM233" s="122"/>
      <c r="GJN233" s="123"/>
      <c r="GJO233" s="124"/>
      <c r="GJP233" s="123"/>
      <c r="GJQ233" s="121"/>
      <c r="GJR233" s="121"/>
      <c r="GJS233" s="121"/>
      <c r="GJT233" s="121"/>
      <c r="GJU233" s="121"/>
      <c r="GJV233" s="121"/>
      <c r="GJW233" s="120"/>
      <c r="GJX233" s="125"/>
      <c r="GJY233" s="121"/>
      <c r="GJZ233" s="121"/>
      <c r="GKA233" s="15"/>
      <c r="GKB233" s="15"/>
      <c r="GKC233" s="120"/>
      <c r="GKD233" s="120"/>
      <c r="GKE233" s="121"/>
      <c r="GKF233" s="121"/>
      <c r="GKG233" s="120"/>
      <c r="GKH233" s="122"/>
      <c r="GKI233" s="123"/>
      <c r="GKJ233" s="124"/>
      <c r="GKK233" s="123"/>
      <c r="GKL233" s="121"/>
      <c r="GKM233" s="121"/>
      <c r="GKN233" s="121"/>
      <c r="GKO233" s="121"/>
      <c r="GKP233" s="121"/>
      <c r="GKQ233" s="121"/>
      <c r="GKR233" s="120"/>
      <c r="GKS233" s="125"/>
      <c r="GKT233" s="121"/>
      <c r="GKU233" s="121"/>
      <c r="GKV233" s="15"/>
      <c r="GKW233" s="15"/>
      <c r="GKX233" s="120"/>
      <c r="GKY233" s="120"/>
      <c r="GKZ233" s="121"/>
      <c r="GLA233" s="121"/>
      <c r="GLB233" s="120"/>
      <c r="GLC233" s="122"/>
      <c r="GLD233" s="123"/>
      <c r="GLE233" s="124"/>
      <c r="GLF233" s="123"/>
      <c r="GLG233" s="121"/>
      <c r="GLH233" s="121"/>
      <c r="GLI233" s="121"/>
      <c r="GLJ233" s="121"/>
      <c r="GLK233" s="121"/>
      <c r="GLL233" s="121"/>
      <c r="GLM233" s="120"/>
      <c r="GLN233" s="125"/>
      <c r="GLO233" s="121"/>
      <c r="GLP233" s="121"/>
      <c r="GLQ233" s="15"/>
      <c r="GLR233" s="15"/>
      <c r="GLS233" s="120"/>
      <c r="GLT233" s="120"/>
      <c r="GLU233" s="121"/>
      <c r="GLV233" s="121"/>
      <c r="GLW233" s="120"/>
      <c r="GLX233" s="122"/>
      <c r="GLY233" s="123"/>
      <c r="GLZ233" s="124"/>
      <c r="GMA233" s="123"/>
      <c r="GMB233" s="121"/>
      <c r="GMC233" s="121"/>
      <c r="GMD233" s="121"/>
      <c r="GME233" s="121"/>
      <c r="GMF233" s="121"/>
      <c r="GMG233" s="121"/>
      <c r="GMH233" s="120"/>
      <c r="GMI233" s="125"/>
      <c r="GMJ233" s="121"/>
      <c r="GMK233" s="121"/>
      <c r="GML233" s="15"/>
      <c r="GMM233" s="15"/>
      <c r="GMN233" s="120"/>
      <c r="GMO233" s="120"/>
      <c r="GMP233" s="121"/>
      <c r="GMQ233" s="121"/>
      <c r="GMR233" s="120"/>
      <c r="GMS233" s="122"/>
      <c r="GMT233" s="123"/>
      <c r="GMU233" s="124"/>
      <c r="GMV233" s="123"/>
      <c r="GMW233" s="121"/>
      <c r="GMX233" s="121"/>
      <c r="GMY233" s="121"/>
      <c r="GMZ233" s="121"/>
      <c r="GNA233" s="121"/>
      <c r="GNB233" s="121"/>
      <c r="GNC233" s="120"/>
      <c r="GND233" s="125"/>
      <c r="GNE233" s="121"/>
      <c r="GNF233" s="121"/>
      <c r="GNG233" s="15"/>
      <c r="GNH233" s="15"/>
      <c r="GNI233" s="120"/>
      <c r="GNJ233" s="120"/>
      <c r="GNK233" s="121"/>
      <c r="GNL233" s="121"/>
      <c r="GNM233" s="120"/>
      <c r="GNN233" s="122"/>
      <c r="GNO233" s="123"/>
      <c r="GNP233" s="124"/>
      <c r="GNQ233" s="123"/>
      <c r="GNR233" s="121"/>
      <c r="GNS233" s="121"/>
      <c r="GNT233" s="121"/>
      <c r="GNU233" s="121"/>
      <c r="GNV233" s="121"/>
      <c r="GNW233" s="121"/>
      <c r="GNX233" s="120"/>
      <c r="GNY233" s="125"/>
      <c r="GNZ233" s="121"/>
      <c r="GOA233" s="121"/>
      <c r="GOB233" s="15"/>
      <c r="GOC233" s="15"/>
      <c r="GOD233" s="120"/>
      <c r="GOE233" s="120"/>
      <c r="GOF233" s="121"/>
      <c r="GOG233" s="121"/>
      <c r="GOH233" s="120"/>
      <c r="GOI233" s="122"/>
      <c r="GOJ233" s="123"/>
      <c r="GOK233" s="124"/>
      <c r="GOL233" s="123"/>
      <c r="GOM233" s="121"/>
      <c r="GON233" s="121"/>
      <c r="GOO233" s="121"/>
      <c r="GOP233" s="121"/>
      <c r="GOQ233" s="121"/>
      <c r="GOR233" s="121"/>
      <c r="GOS233" s="120"/>
      <c r="GOT233" s="125"/>
      <c r="GOU233" s="121"/>
      <c r="GOV233" s="121"/>
      <c r="GOW233" s="15"/>
      <c r="GOX233" s="15"/>
      <c r="GOY233" s="120"/>
      <c r="GOZ233" s="120"/>
      <c r="GPA233" s="121"/>
      <c r="GPB233" s="121"/>
      <c r="GPC233" s="120"/>
      <c r="GPD233" s="122"/>
      <c r="GPE233" s="123"/>
      <c r="GPF233" s="124"/>
      <c r="GPG233" s="123"/>
      <c r="GPH233" s="121"/>
      <c r="GPI233" s="121"/>
      <c r="GPJ233" s="121"/>
      <c r="GPK233" s="121"/>
      <c r="GPL233" s="121"/>
      <c r="GPM233" s="121"/>
      <c r="GPN233" s="120"/>
      <c r="GPO233" s="125"/>
      <c r="GPP233" s="121"/>
      <c r="GPQ233" s="121"/>
      <c r="GPR233" s="15"/>
      <c r="GPS233" s="15"/>
      <c r="GPT233" s="120"/>
      <c r="GPU233" s="120"/>
      <c r="GPV233" s="121"/>
      <c r="GPW233" s="121"/>
      <c r="GPX233" s="120"/>
      <c r="GPY233" s="122"/>
      <c r="GPZ233" s="123"/>
      <c r="GQA233" s="124"/>
      <c r="GQB233" s="123"/>
      <c r="GQC233" s="121"/>
      <c r="GQD233" s="121"/>
      <c r="GQE233" s="121"/>
      <c r="GQF233" s="121"/>
      <c r="GQG233" s="121"/>
      <c r="GQH233" s="121"/>
      <c r="GQI233" s="120"/>
      <c r="GQJ233" s="125"/>
      <c r="GQK233" s="121"/>
      <c r="GQL233" s="121"/>
      <c r="GQM233" s="15"/>
      <c r="GQN233" s="15"/>
      <c r="GQO233" s="120"/>
      <c r="GQP233" s="120"/>
      <c r="GQQ233" s="121"/>
      <c r="GQR233" s="121"/>
      <c r="GQS233" s="120"/>
      <c r="GQT233" s="122"/>
      <c r="GQU233" s="123"/>
      <c r="GQV233" s="124"/>
      <c r="GQW233" s="123"/>
      <c r="GQX233" s="121"/>
      <c r="GQY233" s="121"/>
      <c r="GQZ233" s="121"/>
      <c r="GRA233" s="121"/>
      <c r="GRB233" s="121"/>
      <c r="GRC233" s="121"/>
      <c r="GRD233" s="120"/>
      <c r="GRE233" s="125"/>
      <c r="GRF233" s="121"/>
      <c r="GRG233" s="121"/>
      <c r="GRH233" s="15"/>
      <c r="GRI233" s="15"/>
      <c r="GRJ233" s="120"/>
      <c r="GRK233" s="120"/>
      <c r="GRL233" s="121"/>
      <c r="GRM233" s="121"/>
      <c r="GRN233" s="120"/>
      <c r="GRO233" s="122"/>
      <c r="GRP233" s="123"/>
      <c r="GRQ233" s="124"/>
      <c r="GRR233" s="123"/>
      <c r="GRS233" s="121"/>
      <c r="GRT233" s="121"/>
      <c r="GRU233" s="121"/>
      <c r="GRV233" s="121"/>
      <c r="GRW233" s="121"/>
      <c r="GRX233" s="121"/>
      <c r="GRY233" s="120"/>
      <c r="GRZ233" s="125"/>
      <c r="GSA233" s="121"/>
      <c r="GSB233" s="121"/>
      <c r="GSC233" s="15"/>
      <c r="GSD233" s="15"/>
      <c r="GSE233" s="120"/>
      <c r="GSF233" s="120"/>
      <c r="GSG233" s="121"/>
      <c r="GSH233" s="121"/>
      <c r="GSI233" s="120"/>
      <c r="GSJ233" s="122"/>
      <c r="GSK233" s="123"/>
      <c r="GSL233" s="124"/>
      <c r="GSM233" s="123"/>
      <c r="GSN233" s="121"/>
      <c r="GSO233" s="121"/>
      <c r="GSP233" s="121"/>
      <c r="GSQ233" s="121"/>
      <c r="GSR233" s="121"/>
      <c r="GSS233" s="121"/>
      <c r="GST233" s="120"/>
      <c r="GSU233" s="125"/>
      <c r="GSV233" s="121"/>
      <c r="GSW233" s="121"/>
      <c r="GSX233" s="15"/>
      <c r="GSY233" s="15"/>
      <c r="GSZ233" s="120"/>
      <c r="GTA233" s="120"/>
      <c r="GTB233" s="121"/>
      <c r="GTC233" s="121"/>
      <c r="GTD233" s="120"/>
      <c r="GTE233" s="122"/>
      <c r="GTF233" s="123"/>
      <c r="GTG233" s="124"/>
      <c r="GTH233" s="123"/>
      <c r="GTI233" s="121"/>
      <c r="GTJ233" s="121"/>
      <c r="GTK233" s="121"/>
      <c r="GTL233" s="121"/>
      <c r="GTM233" s="121"/>
      <c r="GTN233" s="121"/>
      <c r="GTO233" s="120"/>
      <c r="GTP233" s="125"/>
      <c r="GTQ233" s="121"/>
      <c r="GTR233" s="121"/>
      <c r="GTS233" s="15"/>
      <c r="GTT233" s="15"/>
      <c r="GTU233" s="120"/>
      <c r="GTV233" s="120"/>
      <c r="GTW233" s="121"/>
      <c r="GTX233" s="121"/>
      <c r="GTY233" s="120"/>
      <c r="GTZ233" s="122"/>
      <c r="GUA233" s="123"/>
      <c r="GUB233" s="124"/>
      <c r="GUC233" s="123"/>
      <c r="GUD233" s="121"/>
      <c r="GUE233" s="121"/>
      <c r="GUF233" s="121"/>
      <c r="GUG233" s="121"/>
      <c r="GUH233" s="121"/>
      <c r="GUI233" s="121"/>
      <c r="GUJ233" s="120"/>
      <c r="GUK233" s="125"/>
      <c r="GUL233" s="121"/>
      <c r="GUM233" s="121"/>
      <c r="GUN233" s="15"/>
      <c r="GUO233" s="15"/>
      <c r="GUP233" s="120"/>
      <c r="GUQ233" s="120"/>
      <c r="GUR233" s="121"/>
      <c r="GUS233" s="121"/>
      <c r="GUT233" s="120"/>
      <c r="GUU233" s="122"/>
      <c r="GUV233" s="123"/>
      <c r="GUW233" s="124"/>
      <c r="GUX233" s="123"/>
      <c r="GUY233" s="121"/>
      <c r="GUZ233" s="121"/>
      <c r="GVA233" s="121"/>
      <c r="GVB233" s="121"/>
      <c r="GVC233" s="121"/>
      <c r="GVD233" s="121"/>
      <c r="GVE233" s="120"/>
      <c r="GVF233" s="125"/>
      <c r="GVG233" s="121"/>
      <c r="GVH233" s="121"/>
      <c r="GVI233" s="15"/>
      <c r="GVJ233" s="15"/>
      <c r="GVK233" s="120"/>
      <c r="GVL233" s="120"/>
      <c r="GVM233" s="121"/>
      <c r="GVN233" s="121"/>
      <c r="GVO233" s="120"/>
      <c r="GVP233" s="122"/>
      <c r="GVQ233" s="123"/>
      <c r="GVR233" s="124"/>
      <c r="GVS233" s="123"/>
      <c r="GVT233" s="121"/>
      <c r="GVU233" s="121"/>
      <c r="GVV233" s="121"/>
      <c r="GVW233" s="121"/>
      <c r="GVX233" s="121"/>
      <c r="GVY233" s="121"/>
      <c r="GVZ233" s="120"/>
      <c r="GWA233" s="125"/>
      <c r="GWB233" s="121"/>
      <c r="GWC233" s="121"/>
      <c r="GWD233" s="15"/>
      <c r="GWE233" s="15"/>
      <c r="GWF233" s="120"/>
      <c r="GWG233" s="120"/>
      <c r="GWH233" s="121"/>
      <c r="GWI233" s="121"/>
      <c r="GWJ233" s="120"/>
      <c r="GWK233" s="122"/>
      <c r="GWL233" s="123"/>
      <c r="GWM233" s="124"/>
      <c r="GWN233" s="123"/>
      <c r="GWO233" s="121"/>
      <c r="GWP233" s="121"/>
      <c r="GWQ233" s="121"/>
      <c r="GWR233" s="121"/>
      <c r="GWS233" s="121"/>
      <c r="GWT233" s="121"/>
      <c r="GWU233" s="120"/>
      <c r="GWV233" s="125"/>
      <c r="GWW233" s="121"/>
      <c r="GWX233" s="121"/>
      <c r="GWY233" s="15"/>
      <c r="GWZ233" s="15"/>
      <c r="GXA233" s="120"/>
      <c r="GXB233" s="120"/>
      <c r="GXC233" s="121"/>
      <c r="GXD233" s="121"/>
      <c r="GXE233" s="120"/>
      <c r="GXF233" s="122"/>
      <c r="GXG233" s="123"/>
      <c r="GXH233" s="124"/>
      <c r="GXI233" s="123"/>
      <c r="GXJ233" s="121"/>
      <c r="GXK233" s="121"/>
      <c r="GXL233" s="121"/>
      <c r="GXM233" s="121"/>
      <c r="GXN233" s="121"/>
      <c r="GXO233" s="121"/>
      <c r="GXP233" s="120"/>
      <c r="GXQ233" s="125"/>
      <c r="GXR233" s="121"/>
      <c r="GXS233" s="121"/>
      <c r="GXT233" s="15"/>
      <c r="GXU233" s="15"/>
      <c r="GXV233" s="120"/>
      <c r="GXW233" s="120"/>
      <c r="GXX233" s="121"/>
      <c r="GXY233" s="121"/>
      <c r="GXZ233" s="120"/>
      <c r="GYA233" s="122"/>
      <c r="GYB233" s="123"/>
      <c r="GYC233" s="124"/>
      <c r="GYD233" s="123"/>
      <c r="GYE233" s="121"/>
      <c r="GYF233" s="121"/>
      <c r="GYG233" s="121"/>
      <c r="GYH233" s="121"/>
      <c r="GYI233" s="121"/>
      <c r="GYJ233" s="121"/>
      <c r="GYK233" s="120"/>
      <c r="GYL233" s="125"/>
      <c r="GYM233" s="121"/>
      <c r="GYN233" s="121"/>
      <c r="GYO233" s="15"/>
      <c r="GYP233" s="15"/>
      <c r="GYQ233" s="120"/>
      <c r="GYR233" s="120"/>
      <c r="GYS233" s="121"/>
      <c r="GYT233" s="121"/>
      <c r="GYU233" s="120"/>
      <c r="GYV233" s="122"/>
      <c r="GYW233" s="123"/>
      <c r="GYX233" s="124"/>
      <c r="GYY233" s="123"/>
      <c r="GYZ233" s="121"/>
      <c r="GZA233" s="121"/>
      <c r="GZB233" s="121"/>
      <c r="GZC233" s="121"/>
      <c r="GZD233" s="121"/>
      <c r="GZE233" s="121"/>
      <c r="GZF233" s="120"/>
      <c r="GZG233" s="125"/>
      <c r="GZH233" s="121"/>
      <c r="GZI233" s="121"/>
      <c r="GZJ233" s="15"/>
      <c r="GZK233" s="15"/>
      <c r="GZL233" s="120"/>
      <c r="GZM233" s="120"/>
      <c r="GZN233" s="121"/>
      <c r="GZO233" s="121"/>
      <c r="GZP233" s="120"/>
      <c r="GZQ233" s="122"/>
      <c r="GZR233" s="123"/>
      <c r="GZS233" s="124"/>
      <c r="GZT233" s="123"/>
      <c r="GZU233" s="121"/>
      <c r="GZV233" s="121"/>
      <c r="GZW233" s="121"/>
      <c r="GZX233" s="121"/>
      <c r="GZY233" s="121"/>
      <c r="GZZ233" s="121"/>
      <c r="HAA233" s="120"/>
      <c r="HAB233" s="125"/>
      <c r="HAC233" s="121"/>
      <c r="HAD233" s="121"/>
      <c r="HAE233" s="15"/>
      <c r="HAF233" s="15"/>
      <c r="HAG233" s="120"/>
      <c r="HAH233" s="120"/>
      <c r="HAI233" s="121"/>
      <c r="HAJ233" s="121"/>
      <c r="HAK233" s="120"/>
      <c r="HAL233" s="122"/>
      <c r="HAM233" s="123"/>
      <c r="HAN233" s="124"/>
      <c r="HAO233" s="123"/>
      <c r="HAP233" s="121"/>
      <c r="HAQ233" s="121"/>
      <c r="HAR233" s="121"/>
      <c r="HAS233" s="121"/>
      <c r="HAT233" s="121"/>
      <c r="HAU233" s="121"/>
      <c r="HAV233" s="120"/>
      <c r="HAW233" s="125"/>
      <c r="HAX233" s="121"/>
      <c r="HAY233" s="121"/>
      <c r="HAZ233" s="15"/>
      <c r="HBA233" s="15"/>
      <c r="HBB233" s="120"/>
      <c r="HBC233" s="120"/>
      <c r="HBD233" s="121"/>
      <c r="HBE233" s="121"/>
      <c r="HBF233" s="120"/>
      <c r="HBG233" s="122"/>
      <c r="HBH233" s="123"/>
      <c r="HBI233" s="124"/>
      <c r="HBJ233" s="123"/>
      <c r="HBK233" s="121"/>
      <c r="HBL233" s="121"/>
      <c r="HBM233" s="121"/>
      <c r="HBN233" s="121"/>
      <c r="HBO233" s="121"/>
      <c r="HBP233" s="121"/>
      <c r="HBQ233" s="120"/>
      <c r="HBR233" s="125"/>
      <c r="HBS233" s="121"/>
      <c r="HBT233" s="121"/>
      <c r="HBU233" s="15"/>
      <c r="HBV233" s="15"/>
      <c r="HBW233" s="120"/>
      <c r="HBX233" s="120"/>
      <c r="HBY233" s="121"/>
      <c r="HBZ233" s="121"/>
      <c r="HCA233" s="120"/>
      <c r="HCB233" s="122"/>
      <c r="HCC233" s="123"/>
      <c r="HCD233" s="124"/>
      <c r="HCE233" s="123"/>
      <c r="HCF233" s="121"/>
      <c r="HCG233" s="121"/>
      <c r="HCH233" s="121"/>
      <c r="HCI233" s="121"/>
      <c r="HCJ233" s="121"/>
      <c r="HCK233" s="121"/>
      <c r="HCL233" s="120"/>
      <c r="HCM233" s="125"/>
      <c r="HCN233" s="121"/>
      <c r="HCO233" s="121"/>
      <c r="HCP233" s="15"/>
      <c r="HCQ233" s="15"/>
      <c r="HCR233" s="120"/>
      <c r="HCS233" s="120"/>
      <c r="HCT233" s="121"/>
      <c r="HCU233" s="121"/>
      <c r="HCV233" s="120"/>
      <c r="HCW233" s="122"/>
      <c r="HCX233" s="123"/>
      <c r="HCY233" s="124"/>
      <c r="HCZ233" s="123"/>
      <c r="HDA233" s="121"/>
      <c r="HDB233" s="121"/>
      <c r="HDC233" s="121"/>
      <c r="HDD233" s="121"/>
      <c r="HDE233" s="121"/>
      <c r="HDF233" s="121"/>
      <c r="HDG233" s="120"/>
      <c r="HDH233" s="125"/>
      <c r="HDI233" s="121"/>
      <c r="HDJ233" s="121"/>
      <c r="HDK233" s="15"/>
      <c r="HDL233" s="15"/>
      <c r="HDM233" s="120"/>
      <c r="HDN233" s="120"/>
      <c r="HDO233" s="121"/>
      <c r="HDP233" s="121"/>
      <c r="HDQ233" s="120"/>
      <c r="HDR233" s="122"/>
      <c r="HDS233" s="123"/>
      <c r="HDT233" s="124"/>
      <c r="HDU233" s="123"/>
      <c r="HDV233" s="121"/>
      <c r="HDW233" s="121"/>
      <c r="HDX233" s="121"/>
      <c r="HDY233" s="121"/>
      <c r="HDZ233" s="121"/>
      <c r="HEA233" s="121"/>
      <c r="HEB233" s="120"/>
      <c r="HEC233" s="125"/>
      <c r="HED233" s="121"/>
      <c r="HEE233" s="121"/>
      <c r="HEF233" s="15"/>
      <c r="HEG233" s="15"/>
      <c r="HEH233" s="120"/>
      <c r="HEI233" s="120"/>
      <c r="HEJ233" s="121"/>
      <c r="HEK233" s="121"/>
      <c r="HEL233" s="120"/>
      <c r="HEM233" s="122"/>
      <c r="HEN233" s="123"/>
      <c r="HEO233" s="124"/>
      <c r="HEP233" s="123"/>
      <c r="HEQ233" s="121"/>
      <c r="HER233" s="121"/>
      <c r="HES233" s="121"/>
      <c r="HET233" s="121"/>
      <c r="HEU233" s="121"/>
      <c r="HEV233" s="121"/>
      <c r="HEW233" s="120"/>
      <c r="HEX233" s="125"/>
      <c r="HEY233" s="121"/>
      <c r="HEZ233" s="121"/>
      <c r="HFA233" s="15"/>
      <c r="HFB233" s="15"/>
      <c r="HFC233" s="120"/>
      <c r="HFD233" s="120"/>
      <c r="HFE233" s="121"/>
      <c r="HFF233" s="121"/>
      <c r="HFG233" s="120"/>
      <c r="HFH233" s="122"/>
      <c r="HFI233" s="123"/>
      <c r="HFJ233" s="124"/>
      <c r="HFK233" s="123"/>
      <c r="HFL233" s="121"/>
      <c r="HFM233" s="121"/>
      <c r="HFN233" s="121"/>
      <c r="HFO233" s="121"/>
      <c r="HFP233" s="121"/>
      <c r="HFQ233" s="121"/>
      <c r="HFR233" s="120"/>
      <c r="HFS233" s="125"/>
      <c r="HFT233" s="121"/>
      <c r="HFU233" s="121"/>
      <c r="HFV233" s="15"/>
      <c r="HFW233" s="15"/>
      <c r="HFX233" s="120"/>
      <c r="HFY233" s="120"/>
      <c r="HFZ233" s="121"/>
      <c r="HGA233" s="121"/>
      <c r="HGB233" s="120"/>
      <c r="HGC233" s="122"/>
      <c r="HGD233" s="123"/>
      <c r="HGE233" s="124"/>
      <c r="HGF233" s="123"/>
      <c r="HGG233" s="121"/>
      <c r="HGH233" s="121"/>
      <c r="HGI233" s="121"/>
      <c r="HGJ233" s="121"/>
      <c r="HGK233" s="121"/>
      <c r="HGL233" s="121"/>
      <c r="HGM233" s="120"/>
      <c r="HGN233" s="125"/>
      <c r="HGO233" s="121"/>
      <c r="HGP233" s="121"/>
      <c r="HGQ233" s="15"/>
      <c r="HGR233" s="15"/>
      <c r="HGS233" s="120"/>
      <c r="HGT233" s="120"/>
      <c r="HGU233" s="121"/>
      <c r="HGV233" s="121"/>
      <c r="HGW233" s="120"/>
      <c r="HGX233" s="122"/>
      <c r="HGY233" s="123"/>
      <c r="HGZ233" s="124"/>
      <c r="HHA233" s="123"/>
      <c r="HHB233" s="121"/>
      <c r="HHC233" s="121"/>
      <c r="HHD233" s="121"/>
      <c r="HHE233" s="121"/>
      <c r="HHF233" s="121"/>
      <c r="HHG233" s="121"/>
      <c r="HHH233" s="120"/>
      <c r="HHI233" s="125"/>
      <c r="HHJ233" s="121"/>
      <c r="HHK233" s="121"/>
      <c r="HHL233" s="15"/>
      <c r="HHM233" s="15"/>
      <c r="HHN233" s="120"/>
      <c r="HHO233" s="120"/>
      <c r="HHP233" s="121"/>
      <c r="HHQ233" s="121"/>
      <c r="HHR233" s="120"/>
      <c r="HHS233" s="122"/>
      <c r="HHT233" s="123"/>
      <c r="HHU233" s="124"/>
      <c r="HHV233" s="123"/>
      <c r="HHW233" s="121"/>
      <c r="HHX233" s="121"/>
      <c r="HHY233" s="121"/>
      <c r="HHZ233" s="121"/>
      <c r="HIA233" s="121"/>
      <c r="HIB233" s="121"/>
      <c r="HIC233" s="120"/>
      <c r="HID233" s="125"/>
      <c r="HIE233" s="121"/>
      <c r="HIF233" s="121"/>
      <c r="HIG233" s="15"/>
      <c r="HIH233" s="15"/>
      <c r="HII233" s="120"/>
      <c r="HIJ233" s="120"/>
      <c r="HIK233" s="121"/>
      <c r="HIL233" s="121"/>
      <c r="HIM233" s="120"/>
      <c r="HIN233" s="122"/>
      <c r="HIO233" s="123"/>
      <c r="HIP233" s="124"/>
      <c r="HIQ233" s="123"/>
      <c r="HIR233" s="121"/>
      <c r="HIS233" s="121"/>
      <c r="HIT233" s="121"/>
      <c r="HIU233" s="121"/>
      <c r="HIV233" s="121"/>
      <c r="HIW233" s="121"/>
      <c r="HIX233" s="120"/>
      <c r="HIY233" s="125"/>
      <c r="HIZ233" s="121"/>
      <c r="HJA233" s="121"/>
      <c r="HJB233" s="15"/>
      <c r="HJC233" s="15"/>
      <c r="HJD233" s="120"/>
      <c r="HJE233" s="120"/>
      <c r="HJF233" s="121"/>
      <c r="HJG233" s="121"/>
      <c r="HJH233" s="120"/>
      <c r="HJI233" s="122"/>
      <c r="HJJ233" s="123"/>
      <c r="HJK233" s="124"/>
      <c r="HJL233" s="123"/>
      <c r="HJM233" s="121"/>
      <c r="HJN233" s="121"/>
      <c r="HJO233" s="121"/>
      <c r="HJP233" s="121"/>
      <c r="HJQ233" s="121"/>
      <c r="HJR233" s="121"/>
      <c r="HJS233" s="120"/>
      <c r="HJT233" s="125"/>
      <c r="HJU233" s="121"/>
      <c r="HJV233" s="121"/>
      <c r="HJW233" s="15"/>
      <c r="HJX233" s="15"/>
      <c r="HJY233" s="120"/>
      <c r="HJZ233" s="120"/>
      <c r="HKA233" s="121"/>
      <c r="HKB233" s="121"/>
      <c r="HKC233" s="120"/>
      <c r="HKD233" s="122"/>
      <c r="HKE233" s="123"/>
      <c r="HKF233" s="124"/>
      <c r="HKG233" s="123"/>
      <c r="HKH233" s="121"/>
      <c r="HKI233" s="121"/>
      <c r="HKJ233" s="121"/>
      <c r="HKK233" s="121"/>
      <c r="HKL233" s="121"/>
      <c r="HKM233" s="121"/>
      <c r="HKN233" s="120"/>
      <c r="HKO233" s="125"/>
      <c r="HKP233" s="121"/>
      <c r="HKQ233" s="121"/>
      <c r="HKR233" s="15"/>
      <c r="HKS233" s="15"/>
      <c r="HKT233" s="120"/>
      <c r="HKU233" s="120"/>
      <c r="HKV233" s="121"/>
      <c r="HKW233" s="121"/>
      <c r="HKX233" s="120"/>
      <c r="HKY233" s="122"/>
      <c r="HKZ233" s="123"/>
      <c r="HLA233" s="124"/>
      <c r="HLB233" s="123"/>
      <c r="HLC233" s="121"/>
      <c r="HLD233" s="121"/>
      <c r="HLE233" s="121"/>
      <c r="HLF233" s="121"/>
      <c r="HLG233" s="121"/>
      <c r="HLH233" s="121"/>
      <c r="HLI233" s="120"/>
      <c r="HLJ233" s="125"/>
      <c r="HLK233" s="121"/>
      <c r="HLL233" s="121"/>
      <c r="HLM233" s="15"/>
      <c r="HLN233" s="15"/>
      <c r="HLO233" s="120"/>
      <c r="HLP233" s="120"/>
      <c r="HLQ233" s="121"/>
      <c r="HLR233" s="121"/>
      <c r="HLS233" s="120"/>
      <c r="HLT233" s="122"/>
      <c r="HLU233" s="123"/>
      <c r="HLV233" s="124"/>
      <c r="HLW233" s="123"/>
      <c r="HLX233" s="121"/>
      <c r="HLY233" s="121"/>
      <c r="HLZ233" s="121"/>
      <c r="HMA233" s="121"/>
      <c r="HMB233" s="121"/>
      <c r="HMC233" s="121"/>
      <c r="HMD233" s="120"/>
      <c r="HME233" s="125"/>
      <c r="HMF233" s="121"/>
      <c r="HMG233" s="121"/>
      <c r="HMH233" s="15"/>
      <c r="HMI233" s="15"/>
      <c r="HMJ233" s="120"/>
      <c r="HMK233" s="120"/>
      <c r="HML233" s="121"/>
      <c r="HMM233" s="121"/>
      <c r="HMN233" s="120"/>
      <c r="HMO233" s="122"/>
      <c r="HMP233" s="123"/>
      <c r="HMQ233" s="124"/>
      <c r="HMR233" s="123"/>
      <c r="HMS233" s="121"/>
      <c r="HMT233" s="121"/>
      <c r="HMU233" s="121"/>
      <c r="HMV233" s="121"/>
      <c r="HMW233" s="121"/>
      <c r="HMX233" s="121"/>
      <c r="HMY233" s="120"/>
      <c r="HMZ233" s="125"/>
      <c r="HNA233" s="121"/>
      <c r="HNB233" s="121"/>
      <c r="HNC233" s="15"/>
      <c r="HND233" s="15"/>
      <c r="HNE233" s="120"/>
      <c r="HNF233" s="120"/>
      <c r="HNG233" s="121"/>
      <c r="HNH233" s="121"/>
      <c r="HNI233" s="120"/>
      <c r="HNJ233" s="122"/>
      <c r="HNK233" s="123"/>
      <c r="HNL233" s="124"/>
      <c r="HNM233" s="123"/>
      <c r="HNN233" s="121"/>
      <c r="HNO233" s="121"/>
      <c r="HNP233" s="121"/>
      <c r="HNQ233" s="121"/>
      <c r="HNR233" s="121"/>
      <c r="HNS233" s="121"/>
      <c r="HNT233" s="120"/>
      <c r="HNU233" s="125"/>
      <c r="HNV233" s="121"/>
      <c r="HNW233" s="121"/>
      <c r="HNX233" s="15"/>
      <c r="HNY233" s="15"/>
      <c r="HNZ233" s="120"/>
      <c r="HOA233" s="120"/>
      <c r="HOB233" s="121"/>
      <c r="HOC233" s="121"/>
      <c r="HOD233" s="120"/>
      <c r="HOE233" s="122"/>
      <c r="HOF233" s="123"/>
      <c r="HOG233" s="124"/>
      <c r="HOH233" s="123"/>
      <c r="HOI233" s="121"/>
      <c r="HOJ233" s="121"/>
      <c r="HOK233" s="121"/>
      <c r="HOL233" s="121"/>
      <c r="HOM233" s="121"/>
      <c r="HON233" s="121"/>
      <c r="HOO233" s="120"/>
      <c r="HOP233" s="125"/>
      <c r="HOQ233" s="121"/>
      <c r="HOR233" s="121"/>
      <c r="HOS233" s="15"/>
      <c r="HOT233" s="15"/>
      <c r="HOU233" s="120"/>
      <c r="HOV233" s="120"/>
      <c r="HOW233" s="121"/>
      <c r="HOX233" s="121"/>
      <c r="HOY233" s="120"/>
      <c r="HOZ233" s="122"/>
      <c r="HPA233" s="123"/>
      <c r="HPB233" s="124"/>
      <c r="HPC233" s="123"/>
      <c r="HPD233" s="121"/>
      <c r="HPE233" s="121"/>
      <c r="HPF233" s="121"/>
      <c r="HPG233" s="121"/>
      <c r="HPH233" s="121"/>
      <c r="HPI233" s="121"/>
      <c r="HPJ233" s="120"/>
      <c r="HPK233" s="125"/>
      <c r="HPL233" s="121"/>
      <c r="HPM233" s="121"/>
      <c r="HPN233" s="15"/>
      <c r="HPO233" s="15"/>
      <c r="HPP233" s="120"/>
      <c r="HPQ233" s="120"/>
      <c r="HPR233" s="121"/>
      <c r="HPS233" s="121"/>
      <c r="HPT233" s="120"/>
      <c r="HPU233" s="122"/>
      <c r="HPV233" s="123"/>
      <c r="HPW233" s="124"/>
      <c r="HPX233" s="123"/>
      <c r="HPY233" s="121"/>
      <c r="HPZ233" s="121"/>
      <c r="HQA233" s="121"/>
      <c r="HQB233" s="121"/>
      <c r="HQC233" s="121"/>
      <c r="HQD233" s="121"/>
      <c r="HQE233" s="120"/>
      <c r="HQF233" s="125"/>
      <c r="HQG233" s="121"/>
      <c r="HQH233" s="121"/>
      <c r="HQI233" s="15"/>
      <c r="HQJ233" s="15"/>
      <c r="HQK233" s="120"/>
      <c r="HQL233" s="120"/>
      <c r="HQM233" s="121"/>
      <c r="HQN233" s="121"/>
      <c r="HQO233" s="120"/>
      <c r="HQP233" s="122"/>
      <c r="HQQ233" s="123"/>
      <c r="HQR233" s="124"/>
      <c r="HQS233" s="123"/>
      <c r="HQT233" s="121"/>
      <c r="HQU233" s="121"/>
      <c r="HQV233" s="121"/>
      <c r="HQW233" s="121"/>
      <c r="HQX233" s="121"/>
      <c r="HQY233" s="121"/>
      <c r="HQZ233" s="120"/>
      <c r="HRA233" s="125"/>
      <c r="HRB233" s="121"/>
      <c r="HRC233" s="121"/>
      <c r="HRD233" s="15"/>
      <c r="HRE233" s="15"/>
      <c r="HRF233" s="120"/>
      <c r="HRG233" s="120"/>
      <c r="HRH233" s="121"/>
      <c r="HRI233" s="121"/>
      <c r="HRJ233" s="120"/>
      <c r="HRK233" s="122"/>
      <c r="HRL233" s="123"/>
      <c r="HRM233" s="124"/>
      <c r="HRN233" s="123"/>
      <c r="HRO233" s="121"/>
      <c r="HRP233" s="121"/>
      <c r="HRQ233" s="121"/>
      <c r="HRR233" s="121"/>
      <c r="HRS233" s="121"/>
      <c r="HRT233" s="121"/>
      <c r="HRU233" s="120"/>
      <c r="HRV233" s="125"/>
      <c r="HRW233" s="121"/>
      <c r="HRX233" s="121"/>
      <c r="HRY233" s="15"/>
      <c r="HRZ233" s="15"/>
      <c r="HSA233" s="120"/>
      <c r="HSB233" s="120"/>
      <c r="HSC233" s="121"/>
      <c r="HSD233" s="121"/>
      <c r="HSE233" s="120"/>
      <c r="HSF233" s="122"/>
      <c r="HSG233" s="123"/>
      <c r="HSH233" s="124"/>
      <c r="HSI233" s="123"/>
      <c r="HSJ233" s="121"/>
      <c r="HSK233" s="121"/>
      <c r="HSL233" s="121"/>
      <c r="HSM233" s="121"/>
      <c r="HSN233" s="121"/>
      <c r="HSO233" s="121"/>
      <c r="HSP233" s="120"/>
      <c r="HSQ233" s="125"/>
      <c r="HSR233" s="121"/>
      <c r="HSS233" s="121"/>
      <c r="HST233" s="15"/>
      <c r="HSU233" s="15"/>
      <c r="HSV233" s="120"/>
      <c r="HSW233" s="120"/>
      <c r="HSX233" s="121"/>
      <c r="HSY233" s="121"/>
      <c r="HSZ233" s="120"/>
      <c r="HTA233" s="122"/>
      <c r="HTB233" s="123"/>
      <c r="HTC233" s="124"/>
      <c r="HTD233" s="123"/>
      <c r="HTE233" s="121"/>
      <c r="HTF233" s="121"/>
      <c r="HTG233" s="121"/>
      <c r="HTH233" s="121"/>
      <c r="HTI233" s="121"/>
      <c r="HTJ233" s="121"/>
      <c r="HTK233" s="120"/>
      <c r="HTL233" s="125"/>
      <c r="HTM233" s="121"/>
      <c r="HTN233" s="121"/>
      <c r="HTO233" s="15"/>
      <c r="HTP233" s="15"/>
      <c r="HTQ233" s="120"/>
      <c r="HTR233" s="120"/>
      <c r="HTS233" s="121"/>
      <c r="HTT233" s="121"/>
      <c r="HTU233" s="120"/>
      <c r="HTV233" s="122"/>
      <c r="HTW233" s="123"/>
      <c r="HTX233" s="124"/>
      <c r="HTY233" s="123"/>
      <c r="HTZ233" s="121"/>
      <c r="HUA233" s="121"/>
      <c r="HUB233" s="121"/>
      <c r="HUC233" s="121"/>
      <c r="HUD233" s="121"/>
      <c r="HUE233" s="121"/>
      <c r="HUF233" s="120"/>
      <c r="HUG233" s="125"/>
      <c r="HUH233" s="121"/>
      <c r="HUI233" s="121"/>
      <c r="HUJ233" s="15"/>
      <c r="HUK233" s="15"/>
      <c r="HUL233" s="120"/>
      <c r="HUM233" s="120"/>
      <c r="HUN233" s="121"/>
      <c r="HUO233" s="121"/>
      <c r="HUP233" s="120"/>
      <c r="HUQ233" s="122"/>
      <c r="HUR233" s="123"/>
      <c r="HUS233" s="124"/>
      <c r="HUT233" s="123"/>
      <c r="HUU233" s="121"/>
      <c r="HUV233" s="121"/>
      <c r="HUW233" s="121"/>
      <c r="HUX233" s="121"/>
      <c r="HUY233" s="121"/>
      <c r="HUZ233" s="121"/>
      <c r="HVA233" s="120"/>
      <c r="HVB233" s="125"/>
      <c r="HVC233" s="121"/>
      <c r="HVD233" s="121"/>
      <c r="HVE233" s="15"/>
      <c r="HVF233" s="15"/>
      <c r="HVG233" s="120"/>
      <c r="HVH233" s="120"/>
      <c r="HVI233" s="121"/>
      <c r="HVJ233" s="121"/>
      <c r="HVK233" s="120"/>
      <c r="HVL233" s="122"/>
      <c r="HVM233" s="123"/>
      <c r="HVN233" s="124"/>
      <c r="HVO233" s="123"/>
      <c r="HVP233" s="121"/>
      <c r="HVQ233" s="121"/>
      <c r="HVR233" s="121"/>
      <c r="HVS233" s="121"/>
      <c r="HVT233" s="121"/>
      <c r="HVU233" s="121"/>
      <c r="HVV233" s="120"/>
      <c r="HVW233" s="125"/>
      <c r="HVX233" s="121"/>
      <c r="HVY233" s="121"/>
      <c r="HVZ233" s="15"/>
      <c r="HWA233" s="15"/>
      <c r="HWB233" s="120"/>
      <c r="HWC233" s="120"/>
      <c r="HWD233" s="121"/>
      <c r="HWE233" s="121"/>
      <c r="HWF233" s="120"/>
      <c r="HWG233" s="122"/>
      <c r="HWH233" s="123"/>
      <c r="HWI233" s="124"/>
      <c r="HWJ233" s="123"/>
      <c r="HWK233" s="121"/>
      <c r="HWL233" s="121"/>
      <c r="HWM233" s="121"/>
      <c r="HWN233" s="121"/>
      <c r="HWO233" s="121"/>
      <c r="HWP233" s="121"/>
      <c r="HWQ233" s="120"/>
      <c r="HWR233" s="125"/>
      <c r="HWS233" s="121"/>
      <c r="HWT233" s="121"/>
      <c r="HWU233" s="15"/>
      <c r="HWV233" s="15"/>
      <c r="HWW233" s="120"/>
      <c r="HWX233" s="120"/>
      <c r="HWY233" s="121"/>
      <c r="HWZ233" s="121"/>
      <c r="HXA233" s="120"/>
      <c r="HXB233" s="122"/>
      <c r="HXC233" s="123"/>
      <c r="HXD233" s="124"/>
      <c r="HXE233" s="123"/>
      <c r="HXF233" s="121"/>
      <c r="HXG233" s="121"/>
      <c r="HXH233" s="121"/>
      <c r="HXI233" s="121"/>
      <c r="HXJ233" s="121"/>
      <c r="HXK233" s="121"/>
      <c r="HXL233" s="120"/>
      <c r="HXM233" s="125"/>
      <c r="HXN233" s="121"/>
      <c r="HXO233" s="121"/>
      <c r="HXP233" s="15"/>
      <c r="HXQ233" s="15"/>
      <c r="HXR233" s="120"/>
      <c r="HXS233" s="120"/>
      <c r="HXT233" s="121"/>
      <c r="HXU233" s="121"/>
      <c r="HXV233" s="120"/>
      <c r="HXW233" s="122"/>
      <c r="HXX233" s="123"/>
      <c r="HXY233" s="124"/>
      <c r="HXZ233" s="123"/>
      <c r="HYA233" s="121"/>
      <c r="HYB233" s="121"/>
      <c r="HYC233" s="121"/>
      <c r="HYD233" s="121"/>
      <c r="HYE233" s="121"/>
      <c r="HYF233" s="121"/>
      <c r="HYG233" s="120"/>
      <c r="HYH233" s="125"/>
      <c r="HYI233" s="121"/>
      <c r="HYJ233" s="121"/>
      <c r="HYK233" s="15"/>
      <c r="HYL233" s="15"/>
      <c r="HYM233" s="120"/>
      <c r="HYN233" s="120"/>
      <c r="HYO233" s="121"/>
      <c r="HYP233" s="121"/>
      <c r="HYQ233" s="120"/>
      <c r="HYR233" s="122"/>
      <c r="HYS233" s="123"/>
      <c r="HYT233" s="124"/>
      <c r="HYU233" s="123"/>
      <c r="HYV233" s="121"/>
      <c r="HYW233" s="121"/>
      <c r="HYX233" s="121"/>
      <c r="HYY233" s="121"/>
      <c r="HYZ233" s="121"/>
      <c r="HZA233" s="121"/>
      <c r="HZB233" s="120"/>
      <c r="HZC233" s="125"/>
      <c r="HZD233" s="121"/>
      <c r="HZE233" s="121"/>
      <c r="HZF233" s="15"/>
      <c r="HZG233" s="15"/>
      <c r="HZH233" s="120"/>
      <c r="HZI233" s="120"/>
      <c r="HZJ233" s="121"/>
      <c r="HZK233" s="121"/>
      <c r="HZL233" s="120"/>
      <c r="HZM233" s="122"/>
      <c r="HZN233" s="123"/>
      <c r="HZO233" s="124"/>
      <c r="HZP233" s="123"/>
      <c r="HZQ233" s="121"/>
      <c r="HZR233" s="121"/>
      <c r="HZS233" s="121"/>
      <c r="HZT233" s="121"/>
      <c r="HZU233" s="121"/>
      <c r="HZV233" s="121"/>
      <c r="HZW233" s="120"/>
      <c r="HZX233" s="125"/>
      <c r="HZY233" s="121"/>
      <c r="HZZ233" s="121"/>
      <c r="IAA233" s="15"/>
      <c r="IAB233" s="15"/>
      <c r="IAC233" s="120"/>
      <c r="IAD233" s="120"/>
      <c r="IAE233" s="121"/>
      <c r="IAF233" s="121"/>
      <c r="IAG233" s="120"/>
      <c r="IAH233" s="122"/>
      <c r="IAI233" s="123"/>
      <c r="IAJ233" s="124"/>
      <c r="IAK233" s="123"/>
      <c r="IAL233" s="121"/>
      <c r="IAM233" s="121"/>
      <c r="IAN233" s="121"/>
      <c r="IAO233" s="121"/>
      <c r="IAP233" s="121"/>
      <c r="IAQ233" s="121"/>
      <c r="IAR233" s="120"/>
      <c r="IAS233" s="125"/>
      <c r="IAT233" s="121"/>
      <c r="IAU233" s="121"/>
      <c r="IAV233" s="15"/>
      <c r="IAW233" s="15"/>
      <c r="IAX233" s="120"/>
      <c r="IAY233" s="120"/>
      <c r="IAZ233" s="121"/>
      <c r="IBA233" s="121"/>
      <c r="IBB233" s="120"/>
      <c r="IBC233" s="122"/>
      <c r="IBD233" s="123"/>
      <c r="IBE233" s="124"/>
      <c r="IBF233" s="123"/>
      <c r="IBG233" s="121"/>
      <c r="IBH233" s="121"/>
      <c r="IBI233" s="121"/>
      <c r="IBJ233" s="121"/>
      <c r="IBK233" s="121"/>
      <c r="IBL233" s="121"/>
      <c r="IBM233" s="120"/>
      <c r="IBN233" s="125"/>
      <c r="IBO233" s="121"/>
      <c r="IBP233" s="121"/>
      <c r="IBQ233" s="15"/>
      <c r="IBR233" s="15"/>
      <c r="IBS233" s="120"/>
      <c r="IBT233" s="120"/>
      <c r="IBU233" s="121"/>
      <c r="IBV233" s="121"/>
      <c r="IBW233" s="120"/>
      <c r="IBX233" s="122"/>
      <c r="IBY233" s="123"/>
      <c r="IBZ233" s="124"/>
      <c r="ICA233" s="123"/>
      <c r="ICB233" s="121"/>
      <c r="ICC233" s="121"/>
      <c r="ICD233" s="121"/>
      <c r="ICE233" s="121"/>
      <c r="ICF233" s="121"/>
      <c r="ICG233" s="121"/>
      <c r="ICH233" s="120"/>
      <c r="ICI233" s="125"/>
      <c r="ICJ233" s="121"/>
      <c r="ICK233" s="121"/>
      <c r="ICL233" s="15"/>
      <c r="ICM233" s="15"/>
      <c r="ICN233" s="120"/>
      <c r="ICO233" s="120"/>
      <c r="ICP233" s="121"/>
      <c r="ICQ233" s="121"/>
      <c r="ICR233" s="120"/>
      <c r="ICS233" s="122"/>
      <c r="ICT233" s="123"/>
      <c r="ICU233" s="124"/>
      <c r="ICV233" s="123"/>
      <c r="ICW233" s="121"/>
      <c r="ICX233" s="121"/>
      <c r="ICY233" s="121"/>
      <c r="ICZ233" s="121"/>
      <c r="IDA233" s="121"/>
      <c r="IDB233" s="121"/>
      <c r="IDC233" s="120"/>
      <c r="IDD233" s="125"/>
      <c r="IDE233" s="121"/>
      <c r="IDF233" s="121"/>
      <c r="IDG233" s="15"/>
      <c r="IDH233" s="15"/>
      <c r="IDI233" s="120"/>
      <c r="IDJ233" s="120"/>
      <c r="IDK233" s="121"/>
      <c r="IDL233" s="121"/>
      <c r="IDM233" s="120"/>
      <c r="IDN233" s="122"/>
      <c r="IDO233" s="123"/>
      <c r="IDP233" s="124"/>
      <c r="IDQ233" s="123"/>
      <c r="IDR233" s="121"/>
      <c r="IDS233" s="121"/>
      <c r="IDT233" s="121"/>
      <c r="IDU233" s="121"/>
      <c r="IDV233" s="121"/>
      <c r="IDW233" s="121"/>
      <c r="IDX233" s="120"/>
      <c r="IDY233" s="125"/>
      <c r="IDZ233" s="121"/>
      <c r="IEA233" s="121"/>
      <c r="IEB233" s="15"/>
      <c r="IEC233" s="15"/>
      <c r="IED233" s="120"/>
      <c r="IEE233" s="120"/>
      <c r="IEF233" s="121"/>
      <c r="IEG233" s="121"/>
      <c r="IEH233" s="120"/>
      <c r="IEI233" s="122"/>
      <c r="IEJ233" s="123"/>
      <c r="IEK233" s="124"/>
      <c r="IEL233" s="123"/>
      <c r="IEM233" s="121"/>
      <c r="IEN233" s="121"/>
      <c r="IEO233" s="121"/>
      <c r="IEP233" s="121"/>
      <c r="IEQ233" s="121"/>
      <c r="IER233" s="121"/>
      <c r="IES233" s="120"/>
      <c r="IET233" s="125"/>
      <c r="IEU233" s="121"/>
      <c r="IEV233" s="121"/>
      <c r="IEW233" s="15"/>
      <c r="IEX233" s="15"/>
      <c r="IEY233" s="120"/>
      <c r="IEZ233" s="120"/>
      <c r="IFA233" s="121"/>
      <c r="IFB233" s="121"/>
      <c r="IFC233" s="120"/>
      <c r="IFD233" s="122"/>
      <c r="IFE233" s="123"/>
      <c r="IFF233" s="124"/>
      <c r="IFG233" s="123"/>
      <c r="IFH233" s="121"/>
      <c r="IFI233" s="121"/>
      <c r="IFJ233" s="121"/>
      <c r="IFK233" s="121"/>
      <c r="IFL233" s="121"/>
      <c r="IFM233" s="121"/>
      <c r="IFN233" s="120"/>
      <c r="IFO233" s="125"/>
      <c r="IFP233" s="121"/>
      <c r="IFQ233" s="121"/>
      <c r="IFR233" s="15"/>
      <c r="IFS233" s="15"/>
      <c r="IFT233" s="120"/>
      <c r="IFU233" s="120"/>
      <c r="IFV233" s="121"/>
      <c r="IFW233" s="121"/>
      <c r="IFX233" s="120"/>
      <c r="IFY233" s="122"/>
      <c r="IFZ233" s="123"/>
      <c r="IGA233" s="124"/>
      <c r="IGB233" s="123"/>
      <c r="IGC233" s="121"/>
      <c r="IGD233" s="121"/>
      <c r="IGE233" s="121"/>
      <c r="IGF233" s="121"/>
      <c r="IGG233" s="121"/>
      <c r="IGH233" s="121"/>
      <c r="IGI233" s="120"/>
      <c r="IGJ233" s="125"/>
      <c r="IGK233" s="121"/>
      <c r="IGL233" s="121"/>
      <c r="IGM233" s="15"/>
      <c r="IGN233" s="15"/>
      <c r="IGO233" s="120"/>
      <c r="IGP233" s="120"/>
      <c r="IGQ233" s="121"/>
      <c r="IGR233" s="121"/>
      <c r="IGS233" s="120"/>
      <c r="IGT233" s="122"/>
      <c r="IGU233" s="123"/>
      <c r="IGV233" s="124"/>
      <c r="IGW233" s="123"/>
      <c r="IGX233" s="121"/>
      <c r="IGY233" s="121"/>
      <c r="IGZ233" s="121"/>
      <c r="IHA233" s="121"/>
      <c r="IHB233" s="121"/>
      <c r="IHC233" s="121"/>
      <c r="IHD233" s="120"/>
      <c r="IHE233" s="125"/>
      <c r="IHF233" s="121"/>
      <c r="IHG233" s="121"/>
      <c r="IHH233" s="15"/>
      <c r="IHI233" s="15"/>
      <c r="IHJ233" s="120"/>
      <c r="IHK233" s="120"/>
      <c r="IHL233" s="121"/>
      <c r="IHM233" s="121"/>
      <c r="IHN233" s="120"/>
      <c r="IHO233" s="122"/>
      <c r="IHP233" s="123"/>
      <c r="IHQ233" s="124"/>
      <c r="IHR233" s="123"/>
      <c r="IHS233" s="121"/>
      <c r="IHT233" s="121"/>
      <c r="IHU233" s="121"/>
      <c r="IHV233" s="121"/>
      <c r="IHW233" s="121"/>
      <c r="IHX233" s="121"/>
      <c r="IHY233" s="120"/>
      <c r="IHZ233" s="125"/>
      <c r="IIA233" s="121"/>
      <c r="IIB233" s="121"/>
      <c r="IIC233" s="15"/>
      <c r="IID233" s="15"/>
      <c r="IIE233" s="120"/>
      <c r="IIF233" s="120"/>
      <c r="IIG233" s="121"/>
      <c r="IIH233" s="121"/>
      <c r="III233" s="120"/>
      <c r="IIJ233" s="122"/>
      <c r="IIK233" s="123"/>
      <c r="IIL233" s="124"/>
      <c r="IIM233" s="123"/>
      <c r="IIN233" s="121"/>
      <c r="IIO233" s="121"/>
      <c r="IIP233" s="121"/>
      <c r="IIQ233" s="121"/>
      <c r="IIR233" s="121"/>
      <c r="IIS233" s="121"/>
      <c r="IIT233" s="120"/>
      <c r="IIU233" s="125"/>
      <c r="IIV233" s="121"/>
      <c r="IIW233" s="121"/>
      <c r="IIX233" s="15"/>
      <c r="IIY233" s="15"/>
      <c r="IIZ233" s="120"/>
      <c r="IJA233" s="120"/>
      <c r="IJB233" s="121"/>
      <c r="IJC233" s="121"/>
      <c r="IJD233" s="120"/>
      <c r="IJE233" s="122"/>
      <c r="IJF233" s="123"/>
      <c r="IJG233" s="124"/>
      <c r="IJH233" s="123"/>
      <c r="IJI233" s="121"/>
      <c r="IJJ233" s="121"/>
      <c r="IJK233" s="121"/>
      <c r="IJL233" s="121"/>
      <c r="IJM233" s="121"/>
      <c r="IJN233" s="121"/>
      <c r="IJO233" s="120"/>
      <c r="IJP233" s="125"/>
      <c r="IJQ233" s="121"/>
      <c r="IJR233" s="121"/>
      <c r="IJS233" s="15"/>
      <c r="IJT233" s="15"/>
      <c r="IJU233" s="120"/>
      <c r="IJV233" s="120"/>
      <c r="IJW233" s="121"/>
      <c r="IJX233" s="121"/>
      <c r="IJY233" s="120"/>
      <c r="IJZ233" s="122"/>
      <c r="IKA233" s="123"/>
      <c r="IKB233" s="124"/>
      <c r="IKC233" s="123"/>
      <c r="IKD233" s="121"/>
      <c r="IKE233" s="121"/>
      <c r="IKF233" s="121"/>
      <c r="IKG233" s="121"/>
      <c r="IKH233" s="121"/>
      <c r="IKI233" s="121"/>
      <c r="IKJ233" s="120"/>
      <c r="IKK233" s="125"/>
      <c r="IKL233" s="121"/>
      <c r="IKM233" s="121"/>
      <c r="IKN233" s="15"/>
      <c r="IKO233" s="15"/>
      <c r="IKP233" s="120"/>
      <c r="IKQ233" s="120"/>
      <c r="IKR233" s="121"/>
      <c r="IKS233" s="121"/>
      <c r="IKT233" s="120"/>
      <c r="IKU233" s="122"/>
      <c r="IKV233" s="123"/>
      <c r="IKW233" s="124"/>
      <c r="IKX233" s="123"/>
      <c r="IKY233" s="121"/>
      <c r="IKZ233" s="121"/>
      <c r="ILA233" s="121"/>
      <c r="ILB233" s="121"/>
      <c r="ILC233" s="121"/>
      <c r="ILD233" s="121"/>
      <c r="ILE233" s="120"/>
      <c r="ILF233" s="125"/>
      <c r="ILG233" s="121"/>
      <c r="ILH233" s="121"/>
      <c r="ILI233" s="15"/>
      <c r="ILJ233" s="15"/>
      <c r="ILK233" s="120"/>
      <c r="ILL233" s="120"/>
      <c r="ILM233" s="121"/>
      <c r="ILN233" s="121"/>
      <c r="ILO233" s="120"/>
      <c r="ILP233" s="122"/>
      <c r="ILQ233" s="123"/>
      <c r="ILR233" s="124"/>
      <c r="ILS233" s="123"/>
      <c r="ILT233" s="121"/>
      <c r="ILU233" s="121"/>
      <c r="ILV233" s="121"/>
      <c r="ILW233" s="121"/>
      <c r="ILX233" s="121"/>
      <c r="ILY233" s="121"/>
      <c r="ILZ233" s="120"/>
      <c r="IMA233" s="125"/>
      <c r="IMB233" s="121"/>
      <c r="IMC233" s="121"/>
      <c r="IMD233" s="15"/>
      <c r="IME233" s="15"/>
      <c r="IMF233" s="120"/>
      <c r="IMG233" s="120"/>
      <c r="IMH233" s="121"/>
      <c r="IMI233" s="121"/>
      <c r="IMJ233" s="120"/>
      <c r="IMK233" s="122"/>
      <c r="IML233" s="123"/>
      <c r="IMM233" s="124"/>
      <c r="IMN233" s="123"/>
      <c r="IMO233" s="121"/>
      <c r="IMP233" s="121"/>
      <c r="IMQ233" s="121"/>
      <c r="IMR233" s="121"/>
      <c r="IMS233" s="121"/>
      <c r="IMT233" s="121"/>
      <c r="IMU233" s="120"/>
      <c r="IMV233" s="125"/>
      <c r="IMW233" s="121"/>
      <c r="IMX233" s="121"/>
      <c r="IMY233" s="15"/>
      <c r="IMZ233" s="15"/>
      <c r="INA233" s="120"/>
      <c r="INB233" s="120"/>
      <c r="INC233" s="121"/>
      <c r="IND233" s="121"/>
      <c r="INE233" s="120"/>
      <c r="INF233" s="122"/>
      <c r="ING233" s="123"/>
      <c r="INH233" s="124"/>
      <c r="INI233" s="123"/>
      <c r="INJ233" s="121"/>
      <c r="INK233" s="121"/>
      <c r="INL233" s="121"/>
      <c r="INM233" s="121"/>
      <c r="INN233" s="121"/>
      <c r="INO233" s="121"/>
      <c r="INP233" s="120"/>
      <c r="INQ233" s="125"/>
      <c r="INR233" s="121"/>
      <c r="INS233" s="121"/>
      <c r="INT233" s="15"/>
      <c r="INU233" s="15"/>
      <c r="INV233" s="120"/>
      <c r="INW233" s="120"/>
      <c r="INX233" s="121"/>
      <c r="INY233" s="121"/>
      <c r="INZ233" s="120"/>
      <c r="IOA233" s="122"/>
      <c r="IOB233" s="123"/>
      <c r="IOC233" s="124"/>
      <c r="IOD233" s="123"/>
      <c r="IOE233" s="121"/>
      <c r="IOF233" s="121"/>
      <c r="IOG233" s="121"/>
      <c r="IOH233" s="121"/>
      <c r="IOI233" s="121"/>
      <c r="IOJ233" s="121"/>
      <c r="IOK233" s="120"/>
      <c r="IOL233" s="125"/>
      <c r="IOM233" s="121"/>
      <c r="ION233" s="121"/>
      <c r="IOO233" s="15"/>
      <c r="IOP233" s="15"/>
      <c r="IOQ233" s="120"/>
      <c r="IOR233" s="120"/>
      <c r="IOS233" s="121"/>
      <c r="IOT233" s="121"/>
      <c r="IOU233" s="120"/>
      <c r="IOV233" s="122"/>
      <c r="IOW233" s="123"/>
      <c r="IOX233" s="124"/>
      <c r="IOY233" s="123"/>
      <c r="IOZ233" s="121"/>
      <c r="IPA233" s="121"/>
      <c r="IPB233" s="121"/>
      <c r="IPC233" s="121"/>
      <c r="IPD233" s="121"/>
      <c r="IPE233" s="121"/>
      <c r="IPF233" s="120"/>
      <c r="IPG233" s="125"/>
      <c r="IPH233" s="121"/>
      <c r="IPI233" s="121"/>
      <c r="IPJ233" s="15"/>
      <c r="IPK233" s="15"/>
      <c r="IPL233" s="120"/>
      <c r="IPM233" s="120"/>
      <c r="IPN233" s="121"/>
      <c r="IPO233" s="121"/>
      <c r="IPP233" s="120"/>
      <c r="IPQ233" s="122"/>
      <c r="IPR233" s="123"/>
      <c r="IPS233" s="124"/>
      <c r="IPT233" s="123"/>
      <c r="IPU233" s="121"/>
      <c r="IPV233" s="121"/>
      <c r="IPW233" s="121"/>
      <c r="IPX233" s="121"/>
      <c r="IPY233" s="121"/>
      <c r="IPZ233" s="121"/>
      <c r="IQA233" s="120"/>
      <c r="IQB233" s="125"/>
      <c r="IQC233" s="121"/>
      <c r="IQD233" s="121"/>
      <c r="IQE233" s="15"/>
      <c r="IQF233" s="15"/>
      <c r="IQG233" s="120"/>
      <c r="IQH233" s="120"/>
      <c r="IQI233" s="121"/>
      <c r="IQJ233" s="121"/>
      <c r="IQK233" s="120"/>
      <c r="IQL233" s="122"/>
      <c r="IQM233" s="123"/>
      <c r="IQN233" s="124"/>
      <c r="IQO233" s="123"/>
      <c r="IQP233" s="121"/>
      <c r="IQQ233" s="121"/>
      <c r="IQR233" s="121"/>
      <c r="IQS233" s="121"/>
      <c r="IQT233" s="121"/>
      <c r="IQU233" s="121"/>
      <c r="IQV233" s="120"/>
      <c r="IQW233" s="125"/>
      <c r="IQX233" s="121"/>
      <c r="IQY233" s="121"/>
      <c r="IQZ233" s="15"/>
      <c r="IRA233" s="15"/>
      <c r="IRB233" s="120"/>
      <c r="IRC233" s="120"/>
      <c r="IRD233" s="121"/>
      <c r="IRE233" s="121"/>
      <c r="IRF233" s="120"/>
      <c r="IRG233" s="122"/>
      <c r="IRH233" s="123"/>
      <c r="IRI233" s="124"/>
      <c r="IRJ233" s="123"/>
      <c r="IRK233" s="121"/>
      <c r="IRL233" s="121"/>
      <c r="IRM233" s="121"/>
      <c r="IRN233" s="121"/>
      <c r="IRO233" s="121"/>
      <c r="IRP233" s="121"/>
      <c r="IRQ233" s="120"/>
      <c r="IRR233" s="125"/>
      <c r="IRS233" s="121"/>
      <c r="IRT233" s="121"/>
      <c r="IRU233" s="15"/>
      <c r="IRV233" s="15"/>
      <c r="IRW233" s="120"/>
      <c r="IRX233" s="120"/>
      <c r="IRY233" s="121"/>
      <c r="IRZ233" s="121"/>
      <c r="ISA233" s="120"/>
      <c r="ISB233" s="122"/>
      <c r="ISC233" s="123"/>
      <c r="ISD233" s="124"/>
      <c r="ISE233" s="123"/>
      <c r="ISF233" s="121"/>
      <c r="ISG233" s="121"/>
      <c r="ISH233" s="121"/>
      <c r="ISI233" s="121"/>
      <c r="ISJ233" s="121"/>
      <c r="ISK233" s="121"/>
      <c r="ISL233" s="120"/>
      <c r="ISM233" s="125"/>
      <c r="ISN233" s="121"/>
      <c r="ISO233" s="121"/>
      <c r="ISP233" s="15"/>
      <c r="ISQ233" s="15"/>
      <c r="ISR233" s="120"/>
      <c r="ISS233" s="120"/>
      <c r="IST233" s="121"/>
      <c r="ISU233" s="121"/>
      <c r="ISV233" s="120"/>
      <c r="ISW233" s="122"/>
      <c r="ISX233" s="123"/>
      <c r="ISY233" s="124"/>
      <c r="ISZ233" s="123"/>
      <c r="ITA233" s="121"/>
      <c r="ITB233" s="121"/>
      <c r="ITC233" s="121"/>
      <c r="ITD233" s="121"/>
      <c r="ITE233" s="121"/>
      <c r="ITF233" s="121"/>
      <c r="ITG233" s="120"/>
      <c r="ITH233" s="125"/>
      <c r="ITI233" s="121"/>
      <c r="ITJ233" s="121"/>
      <c r="ITK233" s="15"/>
      <c r="ITL233" s="15"/>
      <c r="ITM233" s="120"/>
      <c r="ITN233" s="120"/>
      <c r="ITO233" s="121"/>
      <c r="ITP233" s="121"/>
      <c r="ITQ233" s="120"/>
      <c r="ITR233" s="122"/>
      <c r="ITS233" s="123"/>
      <c r="ITT233" s="124"/>
      <c r="ITU233" s="123"/>
      <c r="ITV233" s="121"/>
      <c r="ITW233" s="121"/>
      <c r="ITX233" s="121"/>
      <c r="ITY233" s="121"/>
      <c r="ITZ233" s="121"/>
      <c r="IUA233" s="121"/>
      <c r="IUB233" s="120"/>
      <c r="IUC233" s="125"/>
      <c r="IUD233" s="121"/>
      <c r="IUE233" s="121"/>
      <c r="IUF233" s="15"/>
      <c r="IUG233" s="15"/>
      <c r="IUH233" s="120"/>
      <c r="IUI233" s="120"/>
      <c r="IUJ233" s="121"/>
      <c r="IUK233" s="121"/>
      <c r="IUL233" s="120"/>
      <c r="IUM233" s="122"/>
      <c r="IUN233" s="123"/>
      <c r="IUO233" s="124"/>
      <c r="IUP233" s="123"/>
      <c r="IUQ233" s="121"/>
      <c r="IUR233" s="121"/>
      <c r="IUS233" s="121"/>
      <c r="IUT233" s="121"/>
      <c r="IUU233" s="121"/>
      <c r="IUV233" s="121"/>
      <c r="IUW233" s="120"/>
      <c r="IUX233" s="125"/>
      <c r="IUY233" s="121"/>
      <c r="IUZ233" s="121"/>
      <c r="IVA233" s="15"/>
      <c r="IVB233" s="15"/>
      <c r="IVC233" s="120"/>
      <c r="IVD233" s="120"/>
      <c r="IVE233" s="121"/>
      <c r="IVF233" s="121"/>
      <c r="IVG233" s="120"/>
      <c r="IVH233" s="122"/>
      <c r="IVI233" s="123"/>
      <c r="IVJ233" s="124"/>
      <c r="IVK233" s="123"/>
      <c r="IVL233" s="121"/>
      <c r="IVM233" s="121"/>
      <c r="IVN233" s="121"/>
      <c r="IVO233" s="121"/>
      <c r="IVP233" s="121"/>
      <c r="IVQ233" s="121"/>
      <c r="IVR233" s="120"/>
      <c r="IVS233" s="125"/>
      <c r="IVT233" s="121"/>
      <c r="IVU233" s="121"/>
      <c r="IVV233" s="15"/>
      <c r="IVW233" s="15"/>
      <c r="IVX233" s="120"/>
      <c r="IVY233" s="120"/>
      <c r="IVZ233" s="121"/>
      <c r="IWA233" s="121"/>
      <c r="IWB233" s="120"/>
      <c r="IWC233" s="122"/>
      <c r="IWD233" s="123"/>
      <c r="IWE233" s="124"/>
      <c r="IWF233" s="123"/>
      <c r="IWG233" s="121"/>
      <c r="IWH233" s="121"/>
      <c r="IWI233" s="121"/>
      <c r="IWJ233" s="121"/>
      <c r="IWK233" s="121"/>
      <c r="IWL233" s="121"/>
      <c r="IWM233" s="120"/>
      <c r="IWN233" s="125"/>
      <c r="IWO233" s="121"/>
      <c r="IWP233" s="121"/>
      <c r="IWQ233" s="15"/>
      <c r="IWR233" s="15"/>
      <c r="IWS233" s="120"/>
      <c r="IWT233" s="120"/>
      <c r="IWU233" s="121"/>
      <c r="IWV233" s="121"/>
      <c r="IWW233" s="120"/>
      <c r="IWX233" s="122"/>
      <c r="IWY233" s="123"/>
      <c r="IWZ233" s="124"/>
      <c r="IXA233" s="123"/>
      <c r="IXB233" s="121"/>
      <c r="IXC233" s="121"/>
      <c r="IXD233" s="121"/>
      <c r="IXE233" s="121"/>
      <c r="IXF233" s="121"/>
      <c r="IXG233" s="121"/>
      <c r="IXH233" s="120"/>
      <c r="IXI233" s="125"/>
      <c r="IXJ233" s="121"/>
      <c r="IXK233" s="121"/>
      <c r="IXL233" s="15"/>
      <c r="IXM233" s="15"/>
      <c r="IXN233" s="120"/>
      <c r="IXO233" s="120"/>
      <c r="IXP233" s="121"/>
      <c r="IXQ233" s="121"/>
      <c r="IXR233" s="120"/>
      <c r="IXS233" s="122"/>
      <c r="IXT233" s="123"/>
      <c r="IXU233" s="124"/>
      <c r="IXV233" s="123"/>
      <c r="IXW233" s="121"/>
      <c r="IXX233" s="121"/>
      <c r="IXY233" s="121"/>
      <c r="IXZ233" s="121"/>
      <c r="IYA233" s="121"/>
      <c r="IYB233" s="121"/>
      <c r="IYC233" s="120"/>
      <c r="IYD233" s="125"/>
      <c r="IYE233" s="121"/>
      <c r="IYF233" s="121"/>
      <c r="IYG233" s="15"/>
      <c r="IYH233" s="15"/>
      <c r="IYI233" s="120"/>
      <c r="IYJ233" s="120"/>
      <c r="IYK233" s="121"/>
      <c r="IYL233" s="121"/>
      <c r="IYM233" s="120"/>
      <c r="IYN233" s="122"/>
      <c r="IYO233" s="123"/>
      <c r="IYP233" s="124"/>
      <c r="IYQ233" s="123"/>
      <c r="IYR233" s="121"/>
      <c r="IYS233" s="121"/>
      <c r="IYT233" s="121"/>
      <c r="IYU233" s="121"/>
      <c r="IYV233" s="121"/>
      <c r="IYW233" s="121"/>
      <c r="IYX233" s="120"/>
      <c r="IYY233" s="125"/>
      <c r="IYZ233" s="121"/>
      <c r="IZA233" s="121"/>
      <c r="IZB233" s="15"/>
      <c r="IZC233" s="15"/>
      <c r="IZD233" s="120"/>
      <c r="IZE233" s="120"/>
      <c r="IZF233" s="121"/>
      <c r="IZG233" s="121"/>
      <c r="IZH233" s="120"/>
      <c r="IZI233" s="122"/>
      <c r="IZJ233" s="123"/>
      <c r="IZK233" s="124"/>
      <c r="IZL233" s="123"/>
      <c r="IZM233" s="121"/>
      <c r="IZN233" s="121"/>
      <c r="IZO233" s="121"/>
      <c r="IZP233" s="121"/>
      <c r="IZQ233" s="121"/>
      <c r="IZR233" s="121"/>
      <c r="IZS233" s="120"/>
      <c r="IZT233" s="125"/>
      <c r="IZU233" s="121"/>
      <c r="IZV233" s="121"/>
      <c r="IZW233" s="15"/>
      <c r="IZX233" s="15"/>
      <c r="IZY233" s="120"/>
      <c r="IZZ233" s="120"/>
      <c r="JAA233" s="121"/>
      <c r="JAB233" s="121"/>
      <c r="JAC233" s="120"/>
      <c r="JAD233" s="122"/>
      <c r="JAE233" s="123"/>
      <c r="JAF233" s="124"/>
      <c r="JAG233" s="123"/>
      <c r="JAH233" s="121"/>
      <c r="JAI233" s="121"/>
      <c r="JAJ233" s="121"/>
      <c r="JAK233" s="121"/>
      <c r="JAL233" s="121"/>
      <c r="JAM233" s="121"/>
      <c r="JAN233" s="120"/>
      <c r="JAO233" s="125"/>
      <c r="JAP233" s="121"/>
      <c r="JAQ233" s="121"/>
      <c r="JAR233" s="15"/>
      <c r="JAS233" s="15"/>
      <c r="JAT233" s="120"/>
      <c r="JAU233" s="120"/>
      <c r="JAV233" s="121"/>
      <c r="JAW233" s="121"/>
      <c r="JAX233" s="120"/>
      <c r="JAY233" s="122"/>
      <c r="JAZ233" s="123"/>
      <c r="JBA233" s="124"/>
      <c r="JBB233" s="123"/>
      <c r="JBC233" s="121"/>
      <c r="JBD233" s="121"/>
      <c r="JBE233" s="121"/>
      <c r="JBF233" s="121"/>
      <c r="JBG233" s="121"/>
      <c r="JBH233" s="121"/>
      <c r="JBI233" s="120"/>
      <c r="JBJ233" s="125"/>
      <c r="JBK233" s="121"/>
      <c r="JBL233" s="121"/>
      <c r="JBM233" s="15"/>
      <c r="JBN233" s="15"/>
      <c r="JBO233" s="120"/>
      <c r="JBP233" s="120"/>
      <c r="JBQ233" s="121"/>
      <c r="JBR233" s="121"/>
      <c r="JBS233" s="120"/>
      <c r="JBT233" s="122"/>
      <c r="JBU233" s="123"/>
      <c r="JBV233" s="124"/>
      <c r="JBW233" s="123"/>
      <c r="JBX233" s="121"/>
      <c r="JBY233" s="121"/>
      <c r="JBZ233" s="121"/>
      <c r="JCA233" s="121"/>
      <c r="JCB233" s="121"/>
      <c r="JCC233" s="121"/>
      <c r="JCD233" s="120"/>
      <c r="JCE233" s="125"/>
      <c r="JCF233" s="121"/>
      <c r="JCG233" s="121"/>
      <c r="JCH233" s="15"/>
      <c r="JCI233" s="15"/>
      <c r="JCJ233" s="120"/>
      <c r="JCK233" s="120"/>
      <c r="JCL233" s="121"/>
      <c r="JCM233" s="121"/>
      <c r="JCN233" s="120"/>
      <c r="JCO233" s="122"/>
      <c r="JCP233" s="123"/>
      <c r="JCQ233" s="124"/>
      <c r="JCR233" s="123"/>
      <c r="JCS233" s="121"/>
      <c r="JCT233" s="121"/>
      <c r="JCU233" s="121"/>
      <c r="JCV233" s="121"/>
      <c r="JCW233" s="121"/>
      <c r="JCX233" s="121"/>
      <c r="JCY233" s="120"/>
      <c r="JCZ233" s="125"/>
      <c r="JDA233" s="121"/>
      <c r="JDB233" s="121"/>
      <c r="JDC233" s="15"/>
      <c r="JDD233" s="15"/>
      <c r="JDE233" s="120"/>
      <c r="JDF233" s="120"/>
      <c r="JDG233" s="121"/>
      <c r="JDH233" s="121"/>
      <c r="JDI233" s="120"/>
      <c r="JDJ233" s="122"/>
      <c r="JDK233" s="123"/>
      <c r="JDL233" s="124"/>
      <c r="JDM233" s="123"/>
      <c r="JDN233" s="121"/>
      <c r="JDO233" s="121"/>
      <c r="JDP233" s="121"/>
      <c r="JDQ233" s="121"/>
      <c r="JDR233" s="121"/>
      <c r="JDS233" s="121"/>
      <c r="JDT233" s="120"/>
      <c r="JDU233" s="125"/>
      <c r="JDV233" s="121"/>
      <c r="JDW233" s="121"/>
      <c r="JDX233" s="15"/>
      <c r="JDY233" s="15"/>
      <c r="JDZ233" s="120"/>
      <c r="JEA233" s="120"/>
      <c r="JEB233" s="121"/>
      <c r="JEC233" s="121"/>
      <c r="JED233" s="120"/>
      <c r="JEE233" s="122"/>
      <c r="JEF233" s="123"/>
      <c r="JEG233" s="124"/>
      <c r="JEH233" s="123"/>
      <c r="JEI233" s="121"/>
      <c r="JEJ233" s="121"/>
      <c r="JEK233" s="121"/>
      <c r="JEL233" s="121"/>
      <c r="JEM233" s="121"/>
      <c r="JEN233" s="121"/>
      <c r="JEO233" s="120"/>
      <c r="JEP233" s="125"/>
      <c r="JEQ233" s="121"/>
      <c r="JER233" s="121"/>
      <c r="JES233" s="15"/>
      <c r="JET233" s="15"/>
      <c r="JEU233" s="120"/>
      <c r="JEV233" s="120"/>
      <c r="JEW233" s="121"/>
      <c r="JEX233" s="121"/>
      <c r="JEY233" s="120"/>
      <c r="JEZ233" s="122"/>
      <c r="JFA233" s="123"/>
      <c r="JFB233" s="124"/>
      <c r="JFC233" s="123"/>
      <c r="JFD233" s="121"/>
      <c r="JFE233" s="121"/>
      <c r="JFF233" s="121"/>
      <c r="JFG233" s="121"/>
      <c r="JFH233" s="121"/>
      <c r="JFI233" s="121"/>
      <c r="JFJ233" s="120"/>
      <c r="JFK233" s="125"/>
      <c r="JFL233" s="121"/>
      <c r="JFM233" s="121"/>
      <c r="JFN233" s="15"/>
      <c r="JFO233" s="15"/>
      <c r="JFP233" s="120"/>
      <c r="JFQ233" s="120"/>
      <c r="JFR233" s="121"/>
      <c r="JFS233" s="121"/>
      <c r="JFT233" s="120"/>
      <c r="JFU233" s="122"/>
      <c r="JFV233" s="123"/>
      <c r="JFW233" s="124"/>
      <c r="JFX233" s="123"/>
      <c r="JFY233" s="121"/>
      <c r="JFZ233" s="121"/>
      <c r="JGA233" s="121"/>
      <c r="JGB233" s="121"/>
      <c r="JGC233" s="121"/>
      <c r="JGD233" s="121"/>
      <c r="JGE233" s="120"/>
      <c r="JGF233" s="125"/>
      <c r="JGG233" s="121"/>
      <c r="JGH233" s="121"/>
      <c r="JGI233" s="15"/>
      <c r="JGJ233" s="15"/>
      <c r="JGK233" s="120"/>
      <c r="JGL233" s="120"/>
      <c r="JGM233" s="121"/>
      <c r="JGN233" s="121"/>
      <c r="JGO233" s="120"/>
      <c r="JGP233" s="122"/>
      <c r="JGQ233" s="123"/>
      <c r="JGR233" s="124"/>
      <c r="JGS233" s="123"/>
      <c r="JGT233" s="121"/>
      <c r="JGU233" s="121"/>
      <c r="JGV233" s="121"/>
      <c r="JGW233" s="121"/>
      <c r="JGX233" s="121"/>
      <c r="JGY233" s="121"/>
      <c r="JGZ233" s="120"/>
      <c r="JHA233" s="125"/>
      <c r="JHB233" s="121"/>
      <c r="JHC233" s="121"/>
      <c r="JHD233" s="15"/>
      <c r="JHE233" s="15"/>
      <c r="JHF233" s="120"/>
      <c r="JHG233" s="120"/>
      <c r="JHH233" s="121"/>
      <c r="JHI233" s="121"/>
      <c r="JHJ233" s="120"/>
      <c r="JHK233" s="122"/>
      <c r="JHL233" s="123"/>
      <c r="JHM233" s="124"/>
      <c r="JHN233" s="123"/>
      <c r="JHO233" s="121"/>
      <c r="JHP233" s="121"/>
      <c r="JHQ233" s="121"/>
      <c r="JHR233" s="121"/>
      <c r="JHS233" s="121"/>
      <c r="JHT233" s="121"/>
      <c r="JHU233" s="120"/>
      <c r="JHV233" s="125"/>
      <c r="JHW233" s="121"/>
      <c r="JHX233" s="121"/>
      <c r="JHY233" s="15"/>
      <c r="JHZ233" s="15"/>
      <c r="JIA233" s="120"/>
      <c r="JIB233" s="120"/>
      <c r="JIC233" s="121"/>
      <c r="JID233" s="121"/>
      <c r="JIE233" s="120"/>
      <c r="JIF233" s="122"/>
      <c r="JIG233" s="123"/>
      <c r="JIH233" s="124"/>
      <c r="JII233" s="123"/>
      <c r="JIJ233" s="121"/>
      <c r="JIK233" s="121"/>
      <c r="JIL233" s="121"/>
      <c r="JIM233" s="121"/>
      <c r="JIN233" s="121"/>
      <c r="JIO233" s="121"/>
      <c r="JIP233" s="120"/>
      <c r="JIQ233" s="125"/>
      <c r="JIR233" s="121"/>
      <c r="JIS233" s="121"/>
      <c r="JIT233" s="15"/>
      <c r="JIU233" s="15"/>
      <c r="JIV233" s="120"/>
      <c r="JIW233" s="120"/>
      <c r="JIX233" s="121"/>
      <c r="JIY233" s="121"/>
      <c r="JIZ233" s="120"/>
      <c r="JJA233" s="122"/>
      <c r="JJB233" s="123"/>
      <c r="JJC233" s="124"/>
      <c r="JJD233" s="123"/>
      <c r="JJE233" s="121"/>
      <c r="JJF233" s="121"/>
      <c r="JJG233" s="121"/>
      <c r="JJH233" s="121"/>
      <c r="JJI233" s="121"/>
      <c r="JJJ233" s="121"/>
      <c r="JJK233" s="120"/>
      <c r="JJL233" s="125"/>
      <c r="JJM233" s="121"/>
      <c r="JJN233" s="121"/>
      <c r="JJO233" s="15"/>
      <c r="JJP233" s="15"/>
      <c r="JJQ233" s="120"/>
      <c r="JJR233" s="120"/>
      <c r="JJS233" s="121"/>
      <c r="JJT233" s="121"/>
      <c r="JJU233" s="120"/>
      <c r="JJV233" s="122"/>
      <c r="JJW233" s="123"/>
      <c r="JJX233" s="124"/>
      <c r="JJY233" s="123"/>
      <c r="JJZ233" s="121"/>
      <c r="JKA233" s="121"/>
      <c r="JKB233" s="121"/>
      <c r="JKC233" s="121"/>
      <c r="JKD233" s="121"/>
      <c r="JKE233" s="121"/>
      <c r="JKF233" s="120"/>
      <c r="JKG233" s="125"/>
      <c r="JKH233" s="121"/>
      <c r="JKI233" s="121"/>
      <c r="JKJ233" s="15"/>
      <c r="JKK233" s="15"/>
      <c r="JKL233" s="120"/>
      <c r="JKM233" s="120"/>
      <c r="JKN233" s="121"/>
      <c r="JKO233" s="121"/>
      <c r="JKP233" s="120"/>
      <c r="JKQ233" s="122"/>
      <c r="JKR233" s="123"/>
      <c r="JKS233" s="124"/>
      <c r="JKT233" s="123"/>
      <c r="JKU233" s="121"/>
      <c r="JKV233" s="121"/>
      <c r="JKW233" s="121"/>
      <c r="JKX233" s="121"/>
      <c r="JKY233" s="121"/>
      <c r="JKZ233" s="121"/>
      <c r="JLA233" s="120"/>
      <c r="JLB233" s="125"/>
      <c r="JLC233" s="121"/>
      <c r="JLD233" s="121"/>
      <c r="JLE233" s="15"/>
      <c r="JLF233" s="15"/>
      <c r="JLG233" s="120"/>
      <c r="JLH233" s="120"/>
      <c r="JLI233" s="121"/>
      <c r="JLJ233" s="121"/>
      <c r="JLK233" s="120"/>
      <c r="JLL233" s="122"/>
      <c r="JLM233" s="123"/>
      <c r="JLN233" s="124"/>
      <c r="JLO233" s="123"/>
      <c r="JLP233" s="121"/>
      <c r="JLQ233" s="121"/>
      <c r="JLR233" s="121"/>
      <c r="JLS233" s="121"/>
      <c r="JLT233" s="121"/>
      <c r="JLU233" s="121"/>
      <c r="JLV233" s="120"/>
      <c r="JLW233" s="125"/>
      <c r="JLX233" s="121"/>
      <c r="JLY233" s="121"/>
      <c r="JLZ233" s="15"/>
      <c r="JMA233" s="15"/>
      <c r="JMB233" s="120"/>
      <c r="JMC233" s="120"/>
      <c r="JMD233" s="121"/>
      <c r="JME233" s="121"/>
      <c r="JMF233" s="120"/>
      <c r="JMG233" s="122"/>
      <c r="JMH233" s="123"/>
      <c r="JMI233" s="124"/>
      <c r="JMJ233" s="123"/>
      <c r="JMK233" s="121"/>
      <c r="JML233" s="121"/>
      <c r="JMM233" s="121"/>
      <c r="JMN233" s="121"/>
      <c r="JMO233" s="121"/>
      <c r="JMP233" s="121"/>
      <c r="JMQ233" s="120"/>
      <c r="JMR233" s="125"/>
      <c r="JMS233" s="121"/>
      <c r="JMT233" s="121"/>
      <c r="JMU233" s="15"/>
      <c r="JMV233" s="15"/>
      <c r="JMW233" s="120"/>
      <c r="JMX233" s="120"/>
      <c r="JMY233" s="121"/>
      <c r="JMZ233" s="121"/>
      <c r="JNA233" s="120"/>
      <c r="JNB233" s="122"/>
      <c r="JNC233" s="123"/>
      <c r="JND233" s="124"/>
      <c r="JNE233" s="123"/>
      <c r="JNF233" s="121"/>
      <c r="JNG233" s="121"/>
      <c r="JNH233" s="121"/>
      <c r="JNI233" s="121"/>
      <c r="JNJ233" s="121"/>
      <c r="JNK233" s="121"/>
      <c r="JNL233" s="120"/>
      <c r="JNM233" s="125"/>
      <c r="JNN233" s="121"/>
      <c r="JNO233" s="121"/>
      <c r="JNP233" s="15"/>
      <c r="JNQ233" s="15"/>
      <c r="JNR233" s="120"/>
      <c r="JNS233" s="120"/>
      <c r="JNT233" s="121"/>
      <c r="JNU233" s="121"/>
      <c r="JNV233" s="120"/>
      <c r="JNW233" s="122"/>
      <c r="JNX233" s="123"/>
      <c r="JNY233" s="124"/>
      <c r="JNZ233" s="123"/>
      <c r="JOA233" s="121"/>
      <c r="JOB233" s="121"/>
      <c r="JOC233" s="121"/>
      <c r="JOD233" s="121"/>
      <c r="JOE233" s="121"/>
      <c r="JOF233" s="121"/>
      <c r="JOG233" s="120"/>
      <c r="JOH233" s="125"/>
      <c r="JOI233" s="121"/>
      <c r="JOJ233" s="121"/>
      <c r="JOK233" s="15"/>
      <c r="JOL233" s="15"/>
      <c r="JOM233" s="120"/>
      <c r="JON233" s="120"/>
      <c r="JOO233" s="121"/>
      <c r="JOP233" s="121"/>
      <c r="JOQ233" s="120"/>
      <c r="JOR233" s="122"/>
      <c r="JOS233" s="123"/>
      <c r="JOT233" s="124"/>
      <c r="JOU233" s="123"/>
      <c r="JOV233" s="121"/>
      <c r="JOW233" s="121"/>
      <c r="JOX233" s="121"/>
      <c r="JOY233" s="121"/>
      <c r="JOZ233" s="121"/>
      <c r="JPA233" s="121"/>
      <c r="JPB233" s="120"/>
      <c r="JPC233" s="125"/>
      <c r="JPD233" s="121"/>
      <c r="JPE233" s="121"/>
      <c r="JPF233" s="15"/>
      <c r="JPG233" s="15"/>
      <c r="JPH233" s="120"/>
      <c r="JPI233" s="120"/>
      <c r="JPJ233" s="121"/>
      <c r="JPK233" s="121"/>
      <c r="JPL233" s="120"/>
      <c r="JPM233" s="122"/>
      <c r="JPN233" s="123"/>
      <c r="JPO233" s="124"/>
      <c r="JPP233" s="123"/>
      <c r="JPQ233" s="121"/>
      <c r="JPR233" s="121"/>
      <c r="JPS233" s="121"/>
      <c r="JPT233" s="121"/>
      <c r="JPU233" s="121"/>
      <c r="JPV233" s="121"/>
      <c r="JPW233" s="120"/>
      <c r="JPX233" s="125"/>
      <c r="JPY233" s="121"/>
      <c r="JPZ233" s="121"/>
      <c r="JQA233" s="15"/>
      <c r="JQB233" s="15"/>
      <c r="JQC233" s="120"/>
      <c r="JQD233" s="120"/>
      <c r="JQE233" s="121"/>
      <c r="JQF233" s="121"/>
      <c r="JQG233" s="120"/>
      <c r="JQH233" s="122"/>
      <c r="JQI233" s="123"/>
      <c r="JQJ233" s="124"/>
      <c r="JQK233" s="123"/>
      <c r="JQL233" s="121"/>
      <c r="JQM233" s="121"/>
      <c r="JQN233" s="121"/>
      <c r="JQO233" s="121"/>
      <c r="JQP233" s="121"/>
      <c r="JQQ233" s="121"/>
      <c r="JQR233" s="120"/>
      <c r="JQS233" s="125"/>
      <c r="JQT233" s="121"/>
      <c r="JQU233" s="121"/>
      <c r="JQV233" s="15"/>
      <c r="JQW233" s="15"/>
      <c r="JQX233" s="120"/>
      <c r="JQY233" s="120"/>
      <c r="JQZ233" s="121"/>
      <c r="JRA233" s="121"/>
      <c r="JRB233" s="120"/>
      <c r="JRC233" s="122"/>
      <c r="JRD233" s="123"/>
      <c r="JRE233" s="124"/>
      <c r="JRF233" s="123"/>
      <c r="JRG233" s="121"/>
      <c r="JRH233" s="121"/>
      <c r="JRI233" s="121"/>
      <c r="JRJ233" s="121"/>
      <c r="JRK233" s="121"/>
      <c r="JRL233" s="121"/>
      <c r="JRM233" s="120"/>
      <c r="JRN233" s="125"/>
      <c r="JRO233" s="121"/>
      <c r="JRP233" s="121"/>
      <c r="JRQ233" s="15"/>
      <c r="JRR233" s="15"/>
      <c r="JRS233" s="120"/>
      <c r="JRT233" s="120"/>
      <c r="JRU233" s="121"/>
      <c r="JRV233" s="121"/>
      <c r="JRW233" s="120"/>
      <c r="JRX233" s="122"/>
      <c r="JRY233" s="123"/>
      <c r="JRZ233" s="124"/>
      <c r="JSA233" s="123"/>
      <c r="JSB233" s="121"/>
      <c r="JSC233" s="121"/>
      <c r="JSD233" s="121"/>
      <c r="JSE233" s="121"/>
      <c r="JSF233" s="121"/>
      <c r="JSG233" s="121"/>
      <c r="JSH233" s="120"/>
      <c r="JSI233" s="125"/>
      <c r="JSJ233" s="121"/>
      <c r="JSK233" s="121"/>
      <c r="JSL233" s="15"/>
      <c r="JSM233" s="15"/>
      <c r="JSN233" s="120"/>
      <c r="JSO233" s="120"/>
      <c r="JSP233" s="121"/>
      <c r="JSQ233" s="121"/>
      <c r="JSR233" s="120"/>
      <c r="JSS233" s="122"/>
      <c r="JST233" s="123"/>
      <c r="JSU233" s="124"/>
      <c r="JSV233" s="123"/>
      <c r="JSW233" s="121"/>
      <c r="JSX233" s="121"/>
      <c r="JSY233" s="121"/>
      <c r="JSZ233" s="121"/>
      <c r="JTA233" s="121"/>
      <c r="JTB233" s="121"/>
      <c r="JTC233" s="120"/>
      <c r="JTD233" s="125"/>
      <c r="JTE233" s="121"/>
      <c r="JTF233" s="121"/>
      <c r="JTG233" s="15"/>
      <c r="JTH233" s="15"/>
      <c r="JTI233" s="120"/>
      <c r="JTJ233" s="120"/>
      <c r="JTK233" s="121"/>
      <c r="JTL233" s="121"/>
      <c r="JTM233" s="120"/>
      <c r="JTN233" s="122"/>
      <c r="JTO233" s="123"/>
      <c r="JTP233" s="124"/>
      <c r="JTQ233" s="123"/>
      <c r="JTR233" s="121"/>
      <c r="JTS233" s="121"/>
      <c r="JTT233" s="121"/>
      <c r="JTU233" s="121"/>
      <c r="JTV233" s="121"/>
      <c r="JTW233" s="121"/>
      <c r="JTX233" s="120"/>
      <c r="JTY233" s="125"/>
      <c r="JTZ233" s="121"/>
      <c r="JUA233" s="121"/>
      <c r="JUB233" s="15"/>
      <c r="JUC233" s="15"/>
      <c r="JUD233" s="120"/>
      <c r="JUE233" s="120"/>
      <c r="JUF233" s="121"/>
      <c r="JUG233" s="121"/>
      <c r="JUH233" s="120"/>
      <c r="JUI233" s="122"/>
      <c r="JUJ233" s="123"/>
      <c r="JUK233" s="124"/>
      <c r="JUL233" s="123"/>
      <c r="JUM233" s="121"/>
      <c r="JUN233" s="121"/>
      <c r="JUO233" s="121"/>
      <c r="JUP233" s="121"/>
      <c r="JUQ233" s="121"/>
      <c r="JUR233" s="121"/>
      <c r="JUS233" s="120"/>
      <c r="JUT233" s="125"/>
      <c r="JUU233" s="121"/>
      <c r="JUV233" s="121"/>
      <c r="JUW233" s="15"/>
      <c r="JUX233" s="15"/>
      <c r="JUY233" s="120"/>
      <c r="JUZ233" s="120"/>
      <c r="JVA233" s="121"/>
      <c r="JVB233" s="121"/>
      <c r="JVC233" s="120"/>
      <c r="JVD233" s="122"/>
      <c r="JVE233" s="123"/>
      <c r="JVF233" s="124"/>
      <c r="JVG233" s="123"/>
      <c r="JVH233" s="121"/>
      <c r="JVI233" s="121"/>
      <c r="JVJ233" s="121"/>
      <c r="JVK233" s="121"/>
      <c r="JVL233" s="121"/>
      <c r="JVM233" s="121"/>
      <c r="JVN233" s="120"/>
      <c r="JVO233" s="125"/>
      <c r="JVP233" s="121"/>
      <c r="JVQ233" s="121"/>
      <c r="JVR233" s="15"/>
      <c r="JVS233" s="15"/>
      <c r="JVT233" s="120"/>
      <c r="JVU233" s="120"/>
      <c r="JVV233" s="121"/>
      <c r="JVW233" s="121"/>
      <c r="JVX233" s="120"/>
      <c r="JVY233" s="122"/>
      <c r="JVZ233" s="123"/>
      <c r="JWA233" s="124"/>
      <c r="JWB233" s="123"/>
      <c r="JWC233" s="121"/>
      <c r="JWD233" s="121"/>
      <c r="JWE233" s="121"/>
      <c r="JWF233" s="121"/>
      <c r="JWG233" s="121"/>
      <c r="JWH233" s="121"/>
      <c r="JWI233" s="120"/>
      <c r="JWJ233" s="125"/>
      <c r="JWK233" s="121"/>
      <c r="JWL233" s="121"/>
      <c r="JWM233" s="15"/>
      <c r="JWN233" s="15"/>
      <c r="JWO233" s="120"/>
      <c r="JWP233" s="120"/>
      <c r="JWQ233" s="121"/>
      <c r="JWR233" s="121"/>
      <c r="JWS233" s="120"/>
      <c r="JWT233" s="122"/>
      <c r="JWU233" s="123"/>
      <c r="JWV233" s="124"/>
      <c r="JWW233" s="123"/>
      <c r="JWX233" s="121"/>
      <c r="JWY233" s="121"/>
      <c r="JWZ233" s="121"/>
      <c r="JXA233" s="121"/>
      <c r="JXB233" s="121"/>
      <c r="JXC233" s="121"/>
      <c r="JXD233" s="120"/>
      <c r="JXE233" s="125"/>
      <c r="JXF233" s="121"/>
      <c r="JXG233" s="121"/>
      <c r="JXH233" s="15"/>
      <c r="JXI233" s="15"/>
      <c r="JXJ233" s="120"/>
      <c r="JXK233" s="120"/>
      <c r="JXL233" s="121"/>
      <c r="JXM233" s="121"/>
      <c r="JXN233" s="120"/>
      <c r="JXO233" s="122"/>
      <c r="JXP233" s="123"/>
      <c r="JXQ233" s="124"/>
      <c r="JXR233" s="123"/>
      <c r="JXS233" s="121"/>
      <c r="JXT233" s="121"/>
      <c r="JXU233" s="121"/>
      <c r="JXV233" s="121"/>
      <c r="JXW233" s="121"/>
      <c r="JXX233" s="121"/>
      <c r="JXY233" s="120"/>
      <c r="JXZ233" s="125"/>
      <c r="JYA233" s="121"/>
      <c r="JYB233" s="121"/>
      <c r="JYC233" s="15"/>
      <c r="JYD233" s="15"/>
      <c r="JYE233" s="120"/>
      <c r="JYF233" s="120"/>
      <c r="JYG233" s="121"/>
      <c r="JYH233" s="121"/>
      <c r="JYI233" s="120"/>
      <c r="JYJ233" s="122"/>
      <c r="JYK233" s="123"/>
      <c r="JYL233" s="124"/>
      <c r="JYM233" s="123"/>
      <c r="JYN233" s="121"/>
      <c r="JYO233" s="121"/>
      <c r="JYP233" s="121"/>
      <c r="JYQ233" s="121"/>
      <c r="JYR233" s="121"/>
      <c r="JYS233" s="121"/>
      <c r="JYT233" s="120"/>
      <c r="JYU233" s="125"/>
      <c r="JYV233" s="121"/>
      <c r="JYW233" s="121"/>
      <c r="JYX233" s="15"/>
      <c r="JYY233" s="15"/>
      <c r="JYZ233" s="120"/>
      <c r="JZA233" s="120"/>
      <c r="JZB233" s="121"/>
      <c r="JZC233" s="121"/>
      <c r="JZD233" s="120"/>
      <c r="JZE233" s="122"/>
      <c r="JZF233" s="123"/>
      <c r="JZG233" s="124"/>
      <c r="JZH233" s="123"/>
      <c r="JZI233" s="121"/>
      <c r="JZJ233" s="121"/>
      <c r="JZK233" s="121"/>
      <c r="JZL233" s="121"/>
      <c r="JZM233" s="121"/>
      <c r="JZN233" s="121"/>
      <c r="JZO233" s="120"/>
      <c r="JZP233" s="125"/>
      <c r="JZQ233" s="121"/>
      <c r="JZR233" s="121"/>
      <c r="JZS233" s="15"/>
      <c r="JZT233" s="15"/>
      <c r="JZU233" s="120"/>
      <c r="JZV233" s="120"/>
      <c r="JZW233" s="121"/>
      <c r="JZX233" s="121"/>
      <c r="JZY233" s="120"/>
      <c r="JZZ233" s="122"/>
      <c r="KAA233" s="123"/>
      <c r="KAB233" s="124"/>
      <c r="KAC233" s="123"/>
      <c r="KAD233" s="121"/>
      <c r="KAE233" s="121"/>
      <c r="KAF233" s="121"/>
      <c r="KAG233" s="121"/>
      <c r="KAH233" s="121"/>
      <c r="KAI233" s="121"/>
      <c r="KAJ233" s="120"/>
      <c r="KAK233" s="125"/>
      <c r="KAL233" s="121"/>
      <c r="KAM233" s="121"/>
      <c r="KAN233" s="15"/>
      <c r="KAO233" s="15"/>
      <c r="KAP233" s="120"/>
      <c r="KAQ233" s="120"/>
      <c r="KAR233" s="121"/>
      <c r="KAS233" s="121"/>
      <c r="KAT233" s="120"/>
      <c r="KAU233" s="122"/>
      <c r="KAV233" s="123"/>
      <c r="KAW233" s="124"/>
      <c r="KAX233" s="123"/>
      <c r="KAY233" s="121"/>
      <c r="KAZ233" s="121"/>
      <c r="KBA233" s="121"/>
      <c r="KBB233" s="121"/>
      <c r="KBC233" s="121"/>
      <c r="KBD233" s="121"/>
      <c r="KBE233" s="120"/>
      <c r="KBF233" s="125"/>
      <c r="KBG233" s="121"/>
      <c r="KBH233" s="121"/>
      <c r="KBI233" s="15"/>
      <c r="KBJ233" s="15"/>
      <c r="KBK233" s="120"/>
      <c r="KBL233" s="120"/>
      <c r="KBM233" s="121"/>
      <c r="KBN233" s="121"/>
      <c r="KBO233" s="120"/>
      <c r="KBP233" s="122"/>
      <c r="KBQ233" s="123"/>
      <c r="KBR233" s="124"/>
      <c r="KBS233" s="123"/>
      <c r="KBT233" s="121"/>
      <c r="KBU233" s="121"/>
      <c r="KBV233" s="121"/>
      <c r="KBW233" s="121"/>
      <c r="KBX233" s="121"/>
      <c r="KBY233" s="121"/>
      <c r="KBZ233" s="120"/>
      <c r="KCA233" s="125"/>
      <c r="KCB233" s="121"/>
      <c r="KCC233" s="121"/>
      <c r="KCD233" s="15"/>
      <c r="KCE233" s="15"/>
      <c r="KCF233" s="120"/>
      <c r="KCG233" s="120"/>
      <c r="KCH233" s="121"/>
      <c r="KCI233" s="121"/>
      <c r="KCJ233" s="120"/>
      <c r="KCK233" s="122"/>
      <c r="KCL233" s="123"/>
      <c r="KCM233" s="124"/>
      <c r="KCN233" s="123"/>
      <c r="KCO233" s="121"/>
      <c r="KCP233" s="121"/>
      <c r="KCQ233" s="121"/>
      <c r="KCR233" s="121"/>
      <c r="KCS233" s="121"/>
      <c r="KCT233" s="121"/>
      <c r="KCU233" s="120"/>
      <c r="KCV233" s="125"/>
      <c r="KCW233" s="121"/>
      <c r="KCX233" s="121"/>
      <c r="KCY233" s="15"/>
      <c r="KCZ233" s="15"/>
      <c r="KDA233" s="120"/>
      <c r="KDB233" s="120"/>
      <c r="KDC233" s="121"/>
      <c r="KDD233" s="121"/>
      <c r="KDE233" s="120"/>
      <c r="KDF233" s="122"/>
      <c r="KDG233" s="123"/>
      <c r="KDH233" s="124"/>
      <c r="KDI233" s="123"/>
      <c r="KDJ233" s="121"/>
      <c r="KDK233" s="121"/>
      <c r="KDL233" s="121"/>
      <c r="KDM233" s="121"/>
      <c r="KDN233" s="121"/>
      <c r="KDO233" s="121"/>
      <c r="KDP233" s="120"/>
      <c r="KDQ233" s="125"/>
      <c r="KDR233" s="121"/>
      <c r="KDS233" s="121"/>
      <c r="KDT233" s="15"/>
      <c r="KDU233" s="15"/>
      <c r="KDV233" s="120"/>
      <c r="KDW233" s="120"/>
      <c r="KDX233" s="121"/>
      <c r="KDY233" s="121"/>
      <c r="KDZ233" s="120"/>
      <c r="KEA233" s="122"/>
      <c r="KEB233" s="123"/>
      <c r="KEC233" s="124"/>
      <c r="KED233" s="123"/>
      <c r="KEE233" s="121"/>
      <c r="KEF233" s="121"/>
      <c r="KEG233" s="121"/>
      <c r="KEH233" s="121"/>
      <c r="KEI233" s="121"/>
      <c r="KEJ233" s="121"/>
      <c r="KEK233" s="120"/>
      <c r="KEL233" s="125"/>
      <c r="KEM233" s="121"/>
      <c r="KEN233" s="121"/>
      <c r="KEO233" s="15"/>
      <c r="KEP233" s="15"/>
      <c r="KEQ233" s="120"/>
      <c r="KER233" s="120"/>
      <c r="KES233" s="121"/>
      <c r="KET233" s="121"/>
      <c r="KEU233" s="120"/>
      <c r="KEV233" s="122"/>
      <c r="KEW233" s="123"/>
      <c r="KEX233" s="124"/>
      <c r="KEY233" s="123"/>
      <c r="KEZ233" s="121"/>
      <c r="KFA233" s="121"/>
      <c r="KFB233" s="121"/>
      <c r="KFC233" s="121"/>
      <c r="KFD233" s="121"/>
      <c r="KFE233" s="121"/>
      <c r="KFF233" s="120"/>
      <c r="KFG233" s="125"/>
      <c r="KFH233" s="121"/>
      <c r="KFI233" s="121"/>
      <c r="KFJ233" s="15"/>
      <c r="KFK233" s="15"/>
      <c r="KFL233" s="120"/>
      <c r="KFM233" s="120"/>
      <c r="KFN233" s="121"/>
      <c r="KFO233" s="121"/>
      <c r="KFP233" s="120"/>
      <c r="KFQ233" s="122"/>
      <c r="KFR233" s="123"/>
      <c r="KFS233" s="124"/>
      <c r="KFT233" s="123"/>
      <c r="KFU233" s="121"/>
      <c r="KFV233" s="121"/>
      <c r="KFW233" s="121"/>
      <c r="KFX233" s="121"/>
      <c r="KFY233" s="121"/>
      <c r="KFZ233" s="121"/>
      <c r="KGA233" s="120"/>
      <c r="KGB233" s="125"/>
      <c r="KGC233" s="121"/>
      <c r="KGD233" s="121"/>
      <c r="KGE233" s="15"/>
      <c r="KGF233" s="15"/>
      <c r="KGG233" s="120"/>
      <c r="KGH233" s="120"/>
      <c r="KGI233" s="121"/>
      <c r="KGJ233" s="121"/>
      <c r="KGK233" s="120"/>
      <c r="KGL233" s="122"/>
      <c r="KGM233" s="123"/>
      <c r="KGN233" s="124"/>
      <c r="KGO233" s="123"/>
      <c r="KGP233" s="121"/>
      <c r="KGQ233" s="121"/>
      <c r="KGR233" s="121"/>
      <c r="KGS233" s="121"/>
      <c r="KGT233" s="121"/>
      <c r="KGU233" s="121"/>
      <c r="KGV233" s="120"/>
      <c r="KGW233" s="125"/>
      <c r="KGX233" s="121"/>
      <c r="KGY233" s="121"/>
      <c r="KGZ233" s="15"/>
      <c r="KHA233" s="15"/>
      <c r="KHB233" s="120"/>
      <c r="KHC233" s="120"/>
      <c r="KHD233" s="121"/>
      <c r="KHE233" s="121"/>
      <c r="KHF233" s="120"/>
      <c r="KHG233" s="122"/>
      <c r="KHH233" s="123"/>
      <c r="KHI233" s="124"/>
      <c r="KHJ233" s="123"/>
      <c r="KHK233" s="121"/>
      <c r="KHL233" s="121"/>
      <c r="KHM233" s="121"/>
      <c r="KHN233" s="121"/>
      <c r="KHO233" s="121"/>
      <c r="KHP233" s="121"/>
      <c r="KHQ233" s="120"/>
      <c r="KHR233" s="125"/>
      <c r="KHS233" s="121"/>
      <c r="KHT233" s="121"/>
      <c r="KHU233" s="15"/>
      <c r="KHV233" s="15"/>
      <c r="KHW233" s="120"/>
      <c r="KHX233" s="120"/>
      <c r="KHY233" s="121"/>
      <c r="KHZ233" s="121"/>
      <c r="KIA233" s="120"/>
      <c r="KIB233" s="122"/>
      <c r="KIC233" s="123"/>
      <c r="KID233" s="124"/>
      <c r="KIE233" s="123"/>
      <c r="KIF233" s="121"/>
      <c r="KIG233" s="121"/>
      <c r="KIH233" s="121"/>
      <c r="KII233" s="121"/>
      <c r="KIJ233" s="121"/>
      <c r="KIK233" s="121"/>
      <c r="KIL233" s="120"/>
      <c r="KIM233" s="125"/>
      <c r="KIN233" s="121"/>
      <c r="KIO233" s="121"/>
      <c r="KIP233" s="15"/>
      <c r="KIQ233" s="15"/>
      <c r="KIR233" s="120"/>
      <c r="KIS233" s="120"/>
      <c r="KIT233" s="121"/>
      <c r="KIU233" s="121"/>
      <c r="KIV233" s="120"/>
      <c r="KIW233" s="122"/>
      <c r="KIX233" s="123"/>
      <c r="KIY233" s="124"/>
      <c r="KIZ233" s="123"/>
      <c r="KJA233" s="121"/>
      <c r="KJB233" s="121"/>
      <c r="KJC233" s="121"/>
      <c r="KJD233" s="121"/>
      <c r="KJE233" s="121"/>
      <c r="KJF233" s="121"/>
      <c r="KJG233" s="120"/>
      <c r="KJH233" s="125"/>
      <c r="KJI233" s="121"/>
      <c r="KJJ233" s="121"/>
      <c r="KJK233" s="15"/>
      <c r="KJL233" s="15"/>
      <c r="KJM233" s="120"/>
      <c r="KJN233" s="120"/>
      <c r="KJO233" s="121"/>
      <c r="KJP233" s="121"/>
      <c r="KJQ233" s="120"/>
      <c r="KJR233" s="122"/>
      <c r="KJS233" s="123"/>
      <c r="KJT233" s="124"/>
      <c r="KJU233" s="123"/>
      <c r="KJV233" s="121"/>
      <c r="KJW233" s="121"/>
      <c r="KJX233" s="121"/>
      <c r="KJY233" s="121"/>
      <c r="KJZ233" s="121"/>
      <c r="KKA233" s="121"/>
      <c r="KKB233" s="120"/>
      <c r="KKC233" s="125"/>
      <c r="KKD233" s="121"/>
      <c r="KKE233" s="121"/>
      <c r="KKF233" s="15"/>
      <c r="KKG233" s="15"/>
      <c r="KKH233" s="120"/>
      <c r="KKI233" s="120"/>
      <c r="KKJ233" s="121"/>
      <c r="KKK233" s="121"/>
      <c r="KKL233" s="120"/>
      <c r="KKM233" s="122"/>
      <c r="KKN233" s="123"/>
      <c r="KKO233" s="124"/>
      <c r="KKP233" s="123"/>
      <c r="KKQ233" s="121"/>
      <c r="KKR233" s="121"/>
      <c r="KKS233" s="121"/>
      <c r="KKT233" s="121"/>
      <c r="KKU233" s="121"/>
      <c r="KKV233" s="121"/>
      <c r="KKW233" s="120"/>
      <c r="KKX233" s="125"/>
      <c r="KKY233" s="121"/>
      <c r="KKZ233" s="121"/>
      <c r="KLA233" s="15"/>
      <c r="KLB233" s="15"/>
      <c r="KLC233" s="120"/>
      <c r="KLD233" s="120"/>
      <c r="KLE233" s="121"/>
      <c r="KLF233" s="121"/>
      <c r="KLG233" s="120"/>
      <c r="KLH233" s="122"/>
      <c r="KLI233" s="123"/>
      <c r="KLJ233" s="124"/>
      <c r="KLK233" s="123"/>
      <c r="KLL233" s="121"/>
      <c r="KLM233" s="121"/>
      <c r="KLN233" s="121"/>
      <c r="KLO233" s="121"/>
      <c r="KLP233" s="121"/>
      <c r="KLQ233" s="121"/>
      <c r="KLR233" s="120"/>
      <c r="KLS233" s="125"/>
      <c r="KLT233" s="121"/>
      <c r="KLU233" s="121"/>
      <c r="KLV233" s="15"/>
      <c r="KLW233" s="15"/>
      <c r="KLX233" s="120"/>
      <c r="KLY233" s="120"/>
      <c r="KLZ233" s="121"/>
      <c r="KMA233" s="121"/>
      <c r="KMB233" s="120"/>
      <c r="KMC233" s="122"/>
      <c r="KMD233" s="123"/>
      <c r="KME233" s="124"/>
      <c r="KMF233" s="123"/>
      <c r="KMG233" s="121"/>
      <c r="KMH233" s="121"/>
      <c r="KMI233" s="121"/>
      <c r="KMJ233" s="121"/>
      <c r="KMK233" s="121"/>
      <c r="KML233" s="121"/>
      <c r="KMM233" s="120"/>
      <c r="KMN233" s="125"/>
      <c r="KMO233" s="121"/>
      <c r="KMP233" s="121"/>
      <c r="KMQ233" s="15"/>
      <c r="KMR233" s="15"/>
      <c r="KMS233" s="120"/>
      <c r="KMT233" s="120"/>
      <c r="KMU233" s="121"/>
      <c r="KMV233" s="121"/>
      <c r="KMW233" s="120"/>
      <c r="KMX233" s="122"/>
      <c r="KMY233" s="123"/>
      <c r="KMZ233" s="124"/>
      <c r="KNA233" s="123"/>
      <c r="KNB233" s="121"/>
      <c r="KNC233" s="121"/>
      <c r="KND233" s="121"/>
      <c r="KNE233" s="121"/>
      <c r="KNF233" s="121"/>
      <c r="KNG233" s="121"/>
      <c r="KNH233" s="120"/>
      <c r="KNI233" s="125"/>
      <c r="KNJ233" s="121"/>
      <c r="KNK233" s="121"/>
      <c r="KNL233" s="15"/>
      <c r="KNM233" s="15"/>
      <c r="KNN233" s="120"/>
      <c r="KNO233" s="120"/>
      <c r="KNP233" s="121"/>
      <c r="KNQ233" s="121"/>
      <c r="KNR233" s="120"/>
      <c r="KNS233" s="122"/>
      <c r="KNT233" s="123"/>
      <c r="KNU233" s="124"/>
      <c r="KNV233" s="123"/>
      <c r="KNW233" s="121"/>
      <c r="KNX233" s="121"/>
      <c r="KNY233" s="121"/>
      <c r="KNZ233" s="121"/>
      <c r="KOA233" s="121"/>
      <c r="KOB233" s="121"/>
      <c r="KOC233" s="120"/>
      <c r="KOD233" s="125"/>
      <c r="KOE233" s="121"/>
      <c r="KOF233" s="121"/>
      <c r="KOG233" s="15"/>
      <c r="KOH233" s="15"/>
      <c r="KOI233" s="120"/>
      <c r="KOJ233" s="120"/>
      <c r="KOK233" s="121"/>
      <c r="KOL233" s="121"/>
      <c r="KOM233" s="120"/>
      <c r="KON233" s="122"/>
      <c r="KOO233" s="123"/>
      <c r="KOP233" s="124"/>
      <c r="KOQ233" s="123"/>
      <c r="KOR233" s="121"/>
      <c r="KOS233" s="121"/>
      <c r="KOT233" s="121"/>
      <c r="KOU233" s="121"/>
      <c r="KOV233" s="121"/>
      <c r="KOW233" s="121"/>
      <c r="KOX233" s="120"/>
      <c r="KOY233" s="125"/>
      <c r="KOZ233" s="121"/>
      <c r="KPA233" s="121"/>
      <c r="KPB233" s="15"/>
      <c r="KPC233" s="15"/>
      <c r="KPD233" s="120"/>
      <c r="KPE233" s="120"/>
      <c r="KPF233" s="121"/>
      <c r="KPG233" s="121"/>
      <c r="KPH233" s="120"/>
      <c r="KPI233" s="122"/>
      <c r="KPJ233" s="123"/>
      <c r="KPK233" s="124"/>
      <c r="KPL233" s="123"/>
      <c r="KPM233" s="121"/>
      <c r="KPN233" s="121"/>
      <c r="KPO233" s="121"/>
      <c r="KPP233" s="121"/>
      <c r="KPQ233" s="121"/>
      <c r="KPR233" s="121"/>
      <c r="KPS233" s="120"/>
      <c r="KPT233" s="125"/>
      <c r="KPU233" s="121"/>
      <c r="KPV233" s="121"/>
      <c r="KPW233" s="15"/>
      <c r="KPX233" s="15"/>
      <c r="KPY233" s="120"/>
      <c r="KPZ233" s="120"/>
      <c r="KQA233" s="121"/>
      <c r="KQB233" s="121"/>
      <c r="KQC233" s="120"/>
      <c r="KQD233" s="122"/>
      <c r="KQE233" s="123"/>
      <c r="KQF233" s="124"/>
      <c r="KQG233" s="123"/>
      <c r="KQH233" s="121"/>
      <c r="KQI233" s="121"/>
      <c r="KQJ233" s="121"/>
      <c r="KQK233" s="121"/>
      <c r="KQL233" s="121"/>
      <c r="KQM233" s="121"/>
      <c r="KQN233" s="120"/>
      <c r="KQO233" s="125"/>
      <c r="KQP233" s="121"/>
      <c r="KQQ233" s="121"/>
      <c r="KQR233" s="15"/>
      <c r="KQS233" s="15"/>
      <c r="KQT233" s="120"/>
      <c r="KQU233" s="120"/>
      <c r="KQV233" s="121"/>
      <c r="KQW233" s="121"/>
      <c r="KQX233" s="120"/>
      <c r="KQY233" s="122"/>
      <c r="KQZ233" s="123"/>
      <c r="KRA233" s="124"/>
      <c r="KRB233" s="123"/>
      <c r="KRC233" s="121"/>
      <c r="KRD233" s="121"/>
      <c r="KRE233" s="121"/>
      <c r="KRF233" s="121"/>
      <c r="KRG233" s="121"/>
      <c r="KRH233" s="121"/>
      <c r="KRI233" s="120"/>
      <c r="KRJ233" s="125"/>
      <c r="KRK233" s="121"/>
      <c r="KRL233" s="121"/>
      <c r="KRM233" s="15"/>
      <c r="KRN233" s="15"/>
      <c r="KRO233" s="120"/>
      <c r="KRP233" s="120"/>
      <c r="KRQ233" s="121"/>
      <c r="KRR233" s="121"/>
      <c r="KRS233" s="120"/>
      <c r="KRT233" s="122"/>
      <c r="KRU233" s="123"/>
      <c r="KRV233" s="124"/>
      <c r="KRW233" s="123"/>
      <c r="KRX233" s="121"/>
      <c r="KRY233" s="121"/>
      <c r="KRZ233" s="121"/>
      <c r="KSA233" s="121"/>
      <c r="KSB233" s="121"/>
      <c r="KSC233" s="121"/>
      <c r="KSD233" s="120"/>
      <c r="KSE233" s="125"/>
      <c r="KSF233" s="121"/>
      <c r="KSG233" s="121"/>
      <c r="KSH233" s="15"/>
      <c r="KSI233" s="15"/>
      <c r="KSJ233" s="120"/>
      <c r="KSK233" s="120"/>
      <c r="KSL233" s="121"/>
      <c r="KSM233" s="121"/>
      <c r="KSN233" s="120"/>
      <c r="KSO233" s="122"/>
      <c r="KSP233" s="123"/>
      <c r="KSQ233" s="124"/>
      <c r="KSR233" s="123"/>
      <c r="KSS233" s="121"/>
      <c r="KST233" s="121"/>
      <c r="KSU233" s="121"/>
      <c r="KSV233" s="121"/>
      <c r="KSW233" s="121"/>
      <c r="KSX233" s="121"/>
      <c r="KSY233" s="120"/>
      <c r="KSZ233" s="125"/>
      <c r="KTA233" s="121"/>
      <c r="KTB233" s="121"/>
      <c r="KTC233" s="15"/>
      <c r="KTD233" s="15"/>
      <c r="KTE233" s="120"/>
      <c r="KTF233" s="120"/>
      <c r="KTG233" s="121"/>
      <c r="KTH233" s="121"/>
      <c r="KTI233" s="120"/>
      <c r="KTJ233" s="122"/>
      <c r="KTK233" s="123"/>
      <c r="KTL233" s="124"/>
      <c r="KTM233" s="123"/>
      <c r="KTN233" s="121"/>
      <c r="KTO233" s="121"/>
      <c r="KTP233" s="121"/>
      <c r="KTQ233" s="121"/>
      <c r="KTR233" s="121"/>
      <c r="KTS233" s="121"/>
      <c r="KTT233" s="120"/>
      <c r="KTU233" s="125"/>
      <c r="KTV233" s="121"/>
      <c r="KTW233" s="121"/>
      <c r="KTX233" s="15"/>
      <c r="KTY233" s="15"/>
      <c r="KTZ233" s="120"/>
      <c r="KUA233" s="120"/>
      <c r="KUB233" s="121"/>
      <c r="KUC233" s="121"/>
      <c r="KUD233" s="120"/>
      <c r="KUE233" s="122"/>
      <c r="KUF233" s="123"/>
      <c r="KUG233" s="124"/>
      <c r="KUH233" s="123"/>
      <c r="KUI233" s="121"/>
      <c r="KUJ233" s="121"/>
      <c r="KUK233" s="121"/>
      <c r="KUL233" s="121"/>
      <c r="KUM233" s="121"/>
      <c r="KUN233" s="121"/>
      <c r="KUO233" s="120"/>
      <c r="KUP233" s="125"/>
      <c r="KUQ233" s="121"/>
      <c r="KUR233" s="121"/>
      <c r="KUS233" s="15"/>
      <c r="KUT233" s="15"/>
      <c r="KUU233" s="120"/>
      <c r="KUV233" s="120"/>
      <c r="KUW233" s="121"/>
      <c r="KUX233" s="121"/>
      <c r="KUY233" s="120"/>
      <c r="KUZ233" s="122"/>
      <c r="KVA233" s="123"/>
      <c r="KVB233" s="124"/>
      <c r="KVC233" s="123"/>
      <c r="KVD233" s="121"/>
      <c r="KVE233" s="121"/>
      <c r="KVF233" s="121"/>
      <c r="KVG233" s="121"/>
      <c r="KVH233" s="121"/>
      <c r="KVI233" s="121"/>
      <c r="KVJ233" s="120"/>
      <c r="KVK233" s="125"/>
      <c r="KVL233" s="121"/>
      <c r="KVM233" s="121"/>
      <c r="KVN233" s="15"/>
      <c r="KVO233" s="15"/>
      <c r="KVP233" s="120"/>
      <c r="KVQ233" s="120"/>
      <c r="KVR233" s="121"/>
      <c r="KVS233" s="121"/>
      <c r="KVT233" s="120"/>
      <c r="KVU233" s="122"/>
      <c r="KVV233" s="123"/>
      <c r="KVW233" s="124"/>
      <c r="KVX233" s="123"/>
      <c r="KVY233" s="121"/>
      <c r="KVZ233" s="121"/>
      <c r="KWA233" s="121"/>
      <c r="KWB233" s="121"/>
      <c r="KWC233" s="121"/>
      <c r="KWD233" s="121"/>
      <c r="KWE233" s="120"/>
      <c r="KWF233" s="125"/>
      <c r="KWG233" s="121"/>
      <c r="KWH233" s="121"/>
      <c r="KWI233" s="15"/>
      <c r="KWJ233" s="15"/>
      <c r="KWK233" s="120"/>
      <c r="KWL233" s="120"/>
      <c r="KWM233" s="121"/>
      <c r="KWN233" s="121"/>
      <c r="KWO233" s="120"/>
      <c r="KWP233" s="122"/>
      <c r="KWQ233" s="123"/>
      <c r="KWR233" s="124"/>
      <c r="KWS233" s="123"/>
      <c r="KWT233" s="121"/>
      <c r="KWU233" s="121"/>
      <c r="KWV233" s="121"/>
      <c r="KWW233" s="121"/>
      <c r="KWX233" s="121"/>
      <c r="KWY233" s="121"/>
      <c r="KWZ233" s="120"/>
      <c r="KXA233" s="125"/>
      <c r="KXB233" s="121"/>
      <c r="KXC233" s="121"/>
      <c r="KXD233" s="15"/>
      <c r="KXE233" s="15"/>
      <c r="KXF233" s="120"/>
      <c r="KXG233" s="120"/>
      <c r="KXH233" s="121"/>
      <c r="KXI233" s="121"/>
      <c r="KXJ233" s="120"/>
      <c r="KXK233" s="122"/>
      <c r="KXL233" s="123"/>
      <c r="KXM233" s="124"/>
      <c r="KXN233" s="123"/>
      <c r="KXO233" s="121"/>
      <c r="KXP233" s="121"/>
      <c r="KXQ233" s="121"/>
      <c r="KXR233" s="121"/>
      <c r="KXS233" s="121"/>
      <c r="KXT233" s="121"/>
      <c r="KXU233" s="120"/>
      <c r="KXV233" s="125"/>
      <c r="KXW233" s="121"/>
      <c r="KXX233" s="121"/>
      <c r="KXY233" s="15"/>
      <c r="KXZ233" s="15"/>
      <c r="KYA233" s="120"/>
      <c r="KYB233" s="120"/>
      <c r="KYC233" s="121"/>
      <c r="KYD233" s="121"/>
      <c r="KYE233" s="120"/>
      <c r="KYF233" s="122"/>
      <c r="KYG233" s="123"/>
      <c r="KYH233" s="124"/>
      <c r="KYI233" s="123"/>
      <c r="KYJ233" s="121"/>
      <c r="KYK233" s="121"/>
      <c r="KYL233" s="121"/>
      <c r="KYM233" s="121"/>
      <c r="KYN233" s="121"/>
      <c r="KYO233" s="121"/>
      <c r="KYP233" s="120"/>
      <c r="KYQ233" s="125"/>
      <c r="KYR233" s="121"/>
      <c r="KYS233" s="121"/>
      <c r="KYT233" s="15"/>
      <c r="KYU233" s="15"/>
      <c r="KYV233" s="120"/>
      <c r="KYW233" s="120"/>
      <c r="KYX233" s="121"/>
      <c r="KYY233" s="121"/>
      <c r="KYZ233" s="120"/>
      <c r="KZA233" s="122"/>
      <c r="KZB233" s="123"/>
      <c r="KZC233" s="124"/>
      <c r="KZD233" s="123"/>
      <c r="KZE233" s="121"/>
      <c r="KZF233" s="121"/>
      <c r="KZG233" s="121"/>
      <c r="KZH233" s="121"/>
      <c r="KZI233" s="121"/>
      <c r="KZJ233" s="121"/>
      <c r="KZK233" s="120"/>
      <c r="KZL233" s="125"/>
      <c r="KZM233" s="121"/>
      <c r="KZN233" s="121"/>
      <c r="KZO233" s="15"/>
      <c r="KZP233" s="15"/>
      <c r="KZQ233" s="120"/>
      <c r="KZR233" s="120"/>
      <c r="KZS233" s="121"/>
      <c r="KZT233" s="121"/>
      <c r="KZU233" s="120"/>
      <c r="KZV233" s="122"/>
      <c r="KZW233" s="123"/>
      <c r="KZX233" s="124"/>
      <c r="KZY233" s="123"/>
      <c r="KZZ233" s="121"/>
      <c r="LAA233" s="121"/>
      <c r="LAB233" s="121"/>
      <c r="LAC233" s="121"/>
      <c r="LAD233" s="121"/>
      <c r="LAE233" s="121"/>
      <c r="LAF233" s="120"/>
      <c r="LAG233" s="125"/>
      <c r="LAH233" s="121"/>
      <c r="LAI233" s="121"/>
      <c r="LAJ233" s="15"/>
      <c r="LAK233" s="15"/>
      <c r="LAL233" s="120"/>
      <c r="LAM233" s="120"/>
      <c r="LAN233" s="121"/>
      <c r="LAO233" s="121"/>
      <c r="LAP233" s="120"/>
      <c r="LAQ233" s="122"/>
      <c r="LAR233" s="123"/>
      <c r="LAS233" s="124"/>
      <c r="LAT233" s="123"/>
      <c r="LAU233" s="121"/>
      <c r="LAV233" s="121"/>
      <c r="LAW233" s="121"/>
      <c r="LAX233" s="121"/>
      <c r="LAY233" s="121"/>
      <c r="LAZ233" s="121"/>
      <c r="LBA233" s="120"/>
      <c r="LBB233" s="125"/>
      <c r="LBC233" s="121"/>
      <c r="LBD233" s="121"/>
      <c r="LBE233" s="15"/>
      <c r="LBF233" s="15"/>
      <c r="LBG233" s="120"/>
      <c r="LBH233" s="120"/>
      <c r="LBI233" s="121"/>
      <c r="LBJ233" s="121"/>
      <c r="LBK233" s="120"/>
      <c r="LBL233" s="122"/>
      <c r="LBM233" s="123"/>
      <c r="LBN233" s="124"/>
      <c r="LBO233" s="123"/>
      <c r="LBP233" s="121"/>
      <c r="LBQ233" s="121"/>
      <c r="LBR233" s="121"/>
      <c r="LBS233" s="121"/>
      <c r="LBT233" s="121"/>
      <c r="LBU233" s="121"/>
      <c r="LBV233" s="120"/>
      <c r="LBW233" s="125"/>
      <c r="LBX233" s="121"/>
      <c r="LBY233" s="121"/>
      <c r="LBZ233" s="15"/>
      <c r="LCA233" s="15"/>
      <c r="LCB233" s="120"/>
      <c r="LCC233" s="120"/>
      <c r="LCD233" s="121"/>
      <c r="LCE233" s="121"/>
      <c r="LCF233" s="120"/>
      <c r="LCG233" s="122"/>
      <c r="LCH233" s="123"/>
      <c r="LCI233" s="124"/>
      <c r="LCJ233" s="123"/>
      <c r="LCK233" s="121"/>
      <c r="LCL233" s="121"/>
      <c r="LCM233" s="121"/>
      <c r="LCN233" s="121"/>
      <c r="LCO233" s="121"/>
      <c r="LCP233" s="121"/>
      <c r="LCQ233" s="120"/>
      <c r="LCR233" s="125"/>
      <c r="LCS233" s="121"/>
      <c r="LCT233" s="121"/>
      <c r="LCU233" s="15"/>
      <c r="LCV233" s="15"/>
      <c r="LCW233" s="120"/>
      <c r="LCX233" s="120"/>
      <c r="LCY233" s="121"/>
      <c r="LCZ233" s="121"/>
      <c r="LDA233" s="120"/>
      <c r="LDB233" s="122"/>
      <c r="LDC233" s="123"/>
      <c r="LDD233" s="124"/>
      <c r="LDE233" s="123"/>
      <c r="LDF233" s="121"/>
      <c r="LDG233" s="121"/>
      <c r="LDH233" s="121"/>
      <c r="LDI233" s="121"/>
      <c r="LDJ233" s="121"/>
      <c r="LDK233" s="121"/>
      <c r="LDL233" s="120"/>
      <c r="LDM233" s="125"/>
      <c r="LDN233" s="121"/>
      <c r="LDO233" s="121"/>
      <c r="LDP233" s="15"/>
      <c r="LDQ233" s="15"/>
      <c r="LDR233" s="120"/>
      <c r="LDS233" s="120"/>
      <c r="LDT233" s="121"/>
      <c r="LDU233" s="121"/>
      <c r="LDV233" s="120"/>
      <c r="LDW233" s="122"/>
      <c r="LDX233" s="123"/>
      <c r="LDY233" s="124"/>
      <c r="LDZ233" s="123"/>
      <c r="LEA233" s="121"/>
      <c r="LEB233" s="121"/>
      <c r="LEC233" s="121"/>
      <c r="LED233" s="121"/>
      <c r="LEE233" s="121"/>
      <c r="LEF233" s="121"/>
      <c r="LEG233" s="120"/>
      <c r="LEH233" s="125"/>
      <c r="LEI233" s="121"/>
      <c r="LEJ233" s="121"/>
      <c r="LEK233" s="15"/>
      <c r="LEL233" s="15"/>
      <c r="LEM233" s="120"/>
      <c r="LEN233" s="120"/>
      <c r="LEO233" s="121"/>
      <c r="LEP233" s="121"/>
      <c r="LEQ233" s="120"/>
      <c r="LER233" s="122"/>
      <c r="LES233" s="123"/>
      <c r="LET233" s="124"/>
      <c r="LEU233" s="123"/>
      <c r="LEV233" s="121"/>
      <c r="LEW233" s="121"/>
      <c r="LEX233" s="121"/>
      <c r="LEY233" s="121"/>
      <c r="LEZ233" s="121"/>
      <c r="LFA233" s="121"/>
      <c r="LFB233" s="120"/>
      <c r="LFC233" s="125"/>
      <c r="LFD233" s="121"/>
      <c r="LFE233" s="121"/>
      <c r="LFF233" s="15"/>
      <c r="LFG233" s="15"/>
      <c r="LFH233" s="120"/>
      <c r="LFI233" s="120"/>
      <c r="LFJ233" s="121"/>
      <c r="LFK233" s="121"/>
      <c r="LFL233" s="120"/>
      <c r="LFM233" s="122"/>
      <c r="LFN233" s="123"/>
      <c r="LFO233" s="124"/>
      <c r="LFP233" s="123"/>
      <c r="LFQ233" s="121"/>
      <c r="LFR233" s="121"/>
      <c r="LFS233" s="121"/>
      <c r="LFT233" s="121"/>
      <c r="LFU233" s="121"/>
      <c r="LFV233" s="121"/>
      <c r="LFW233" s="120"/>
      <c r="LFX233" s="125"/>
      <c r="LFY233" s="121"/>
      <c r="LFZ233" s="121"/>
      <c r="LGA233" s="15"/>
      <c r="LGB233" s="15"/>
      <c r="LGC233" s="120"/>
      <c r="LGD233" s="120"/>
      <c r="LGE233" s="121"/>
      <c r="LGF233" s="121"/>
      <c r="LGG233" s="120"/>
      <c r="LGH233" s="122"/>
      <c r="LGI233" s="123"/>
      <c r="LGJ233" s="124"/>
      <c r="LGK233" s="123"/>
      <c r="LGL233" s="121"/>
      <c r="LGM233" s="121"/>
      <c r="LGN233" s="121"/>
      <c r="LGO233" s="121"/>
      <c r="LGP233" s="121"/>
      <c r="LGQ233" s="121"/>
      <c r="LGR233" s="120"/>
      <c r="LGS233" s="125"/>
      <c r="LGT233" s="121"/>
      <c r="LGU233" s="121"/>
      <c r="LGV233" s="15"/>
      <c r="LGW233" s="15"/>
      <c r="LGX233" s="120"/>
      <c r="LGY233" s="120"/>
      <c r="LGZ233" s="121"/>
      <c r="LHA233" s="121"/>
      <c r="LHB233" s="120"/>
      <c r="LHC233" s="122"/>
      <c r="LHD233" s="123"/>
      <c r="LHE233" s="124"/>
      <c r="LHF233" s="123"/>
      <c r="LHG233" s="121"/>
      <c r="LHH233" s="121"/>
      <c r="LHI233" s="121"/>
      <c r="LHJ233" s="121"/>
      <c r="LHK233" s="121"/>
      <c r="LHL233" s="121"/>
      <c r="LHM233" s="120"/>
      <c r="LHN233" s="125"/>
      <c r="LHO233" s="121"/>
      <c r="LHP233" s="121"/>
      <c r="LHQ233" s="15"/>
      <c r="LHR233" s="15"/>
      <c r="LHS233" s="120"/>
      <c r="LHT233" s="120"/>
      <c r="LHU233" s="121"/>
      <c r="LHV233" s="121"/>
      <c r="LHW233" s="120"/>
      <c r="LHX233" s="122"/>
      <c r="LHY233" s="123"/>
      <c r="LHZ233" s="124"/>
      <c r="LIA233" s="123"/>
      <c r="LIB233" s="121"/>
      <c r="LIC233" s="121"/>
      <c r="LID233" s="121"/>
      <c r="LIE233" s="121"/>
      <c r="LIF233" s="121"/>
      <c r="LIG233" s="121"/>
      <c r="LIH233" s="120"/>
      <c r="LII233" s="125"/>
      <c r="LIJ233" s="121"/>
      <c r="LIK233" s="121"/>
      <c r="LIL233" s="15"/>
      <c r="LIM233" s="15"/>
      <c r="LIN233" s="120"/>
      <c r="LIO233" s="120"/>
      <c r="LIP233" s="121"/>
      <c r="LIQ233" s="121"/>
      <c r="LIR233" s="120"/>
      <c r="LIS233" s="122"/>
      <c r="LIT233" s="123"/>
      <c r="LIU233" s="124"/>
      <c r="LIV233" s="123"/>
      <c r="LIW233" s="121"/>
      <c r="LIX233" s="121"/>
      <c r="LIY233" s="121"/>
      <c r="LIZ233" s="121"/>
      <c r="LJA233" s="121"/>
      <c r="LJB233" s="121"/>
      <c r="LJC233" s="120"/>
      <c r="LJD233" s="125"/>
      <c r="LJE233" s="121"/>
      <c r="LJF233" s="121"/>
      <c r="LJG233" s="15"/>
      <c r="LJH233" s="15"/>
      <c r="LJI233" s="120"/>
      <c r="LJJ233" s="120"/>
      <c r="LJK233" s="121"/>
      <c r="LJL233" s="121"/>
      <c r="LJM233" s="120"/>
      <c r="LJN233" s="122"/>
      <c r="LJO233" s="123"/>
      <c r="LJP233" s="124"/>
      <c r="LJQ233" s="123"/>
      <c r="LJR233" s="121"/>
      <c r="LJS233" s="121"/>
      <c r="LJT233" s="121"/>
      <c r="LJU233" s="121"/>
      <c r="LJV233" s="121"/>
      <c r="LJW233" s="121"/>
      <c r="LJX233" s="120"/>
      <c r="LJY233" s="125"/>
      <c r="LJZ233" s="121"/>
      <c r="LKA233" s="121"/>
      <c r="LKB233" s="15"/>
      <c r="LKC233" s="15"/>
      <c r="LKD233" s="120"/>
      <c r="LKE233" s="120"/>
      <c r="LKF233" s="121"/>
      <c r="LKG233" s="121"/>
      <c r="LKH233" s="120"/>
      <c r="LKI233" s="122"/>
      <c r="LKJ233" s="123"/>
      <c r="LKK233" s="124"/>
      <c r="LKL233" s="123"/>
      <c r="LKM233" s="121"/>
      <c r="LKN233" s="121"/>
      <c r="LKO233" s="121"/>
      <c r="LKP233" s="121"/>
      <c r="LKQ233" s="121"/>
      <c r="LKR233" s="121"/>
      <c r="LKS233" s="120"/>
      <c r="LKT233" s="125"/>
      <c r="LKU233" s="121"/>
      <c r="LKV233" s="121"/>
      <c r="LKW233" s="15"/>
      <c r="LKX233" s="15"/>
      <c r="LKY233" s="120"/>
      <c r="LKZ233" s="120"/>
      <c r="LLA233" s="121"/>
      <c r="LLB233" s="121"/>
      <c r="LLC233" s="120"/>
      <c r="LLD233" s="122"/>
      <c r="LLE233" s="123"/>
      <c r="LLF233" s="124"/>
      <c r="LLG233" s="123"/>
      <c r="LLH233" s="121"/>
      <c r="LLI233" s="121"/>
      <c r="LLJ233" s="121"/>
      <c r="LLK233" s="121"/>
      <c r="LLL233" s="121"/>
      <c r="LLM233" s="121"/>
      <c r="LLN233" s="120"/>
      <c r="LLO233" s="125"/>
      <c r="LLP233" s="121"/>
      <c r="LLQ233" s="121"/>
      <c r="LLR233" s="15"/>
      <c r="LLS233" s="15"/>
      <c r="LLT233" s="120"/>
      <c r="LLU233" s="120"/>
      <c r="LLV233" s="121"/>
      <c r="LLW233" s="121"/>
      <c r="LLX233" s="120"/>
      <c r="LLY233" s="122"/>
      <c r="LLZ233" s="123"/>
      <c r="LMA233" s="124"/>
      <c r="LMB233" s="123"/>
      <c r="LMC233" s="121"/>
      <c r="LMD233" s="121"/>
      <c r="LME233" s="121"/>
      <c r="LMF233" s="121"/>
      <c r="LMG233" s="121"/>
      <c r="LMH233" s="121"/>
      <c r="LMI233" s="120"/>
      <c r="LMJ233" s="125"/>
      <c r="LMK233" s="121"/>
      <c r="LML233" s="121"/>
      <c r="LMM233" s="15"/>
      <c r="LMN233" s="15"/>
      <c r="LMO233" s="120"/>
      <c r="LMP233" s="120"/>
      <c r="LMQ233" s="121"/>
      <c r="LMR233" s="121"/>
      <c r="LMS233" s="120"/>
      <c r="LMT233" s="122"/>
      <c r="LMU233" s="123"/>
      <c r="LMV233" s="124"/>
      <c r="LMW233" s="123"/>
      <c r="LMX233" s="121"/>
      <c r="LMY233" s="121"/>
      <c r="LMZ233" s="121"/>
      <c r="LNA233" s="121"/>
      <c r="LNB233" s="121"/>
      <c r="LNC233" s="121"/>
      <c r="LND233" s="120"/>
      <c r="LNE233" s="125"/>
      <c r="LNF233" s="121"/>
      <c r="LNG233" s="121"/>
      <c r="LNH233" s="15"/>
      <c r="LNI233" s="15"/>
      <c r="LNJ233" s="120"/>
      <c r="LNK233" s="120"/>
      <c r="LNL233" s="121"/>
      <c r="LNM233" s="121"/>
      <c r="LNN233" s="120"/>
      <c r="LNO233" s="122"/>
      <c r="LNP233" s="123"/>
      <c r="LNQ233" s="124"/>
      <c r="LNR233" s="123"/>
      <c r="LNS233" s="121"/>
      <c r="LNT233" s="121"/>
      <c r="LNU233" s="121"/>
      <c r="LNV233" s="121"/>
      <c r="LNW233" s="121"/>
      <c r="LNX233" s="121"/>
      <c r="LNY233" s="120"/>
      <c r="LNZ233" s="125"/>
      <c r="LOA233" s="121"/>
      <c r="LOB233" s="121"/>
      <c r="LOC233" s="15"/>
      <c r="LOD233" s="15"/>
      <c r="LOE233" s="120"/>
      <c r="LOF233" s="120"/>
      <c r="LOG233" s="121"/>
      <c r="LOH233" s="121"/>
      <c r="LOI233" s="120"/>
      <c r="LOJ233" s="122"/>
      <c r="LOK233" s="123"/>
      <c r="LOL233" s="124"/>
      <c r="LOM233" s="123"/>
      <c r="LON233" s="121"/>
      <c r="LOO233" s="121"/>
      <c r="LOP233" s="121"/>
      <c r="LOQ233" s="121"/>
      <c r="LOR233" s="121"/>
      <c r="LOS233" s="121"/>
      <c r="LOT233" s="120"/>
      <c r="LOU233" s="125"/>
      <c r="LOV233" s="121"/>
      <c r="LOW233" s="121"/>
      <c r="LOX233" s="15"/>
      <c r="LOY233" s="15"/>
      <c r="LOZ233" s="120"/>
      <c r="LPA233" s="120"/>
      <c r="LPB233" s="121"/>
      <c r="LPC233" s="121"/>
      <c r="LPD233" s="120"/>
      <c r="LPE233" s="122"/>
      <c r="LPF233" s="123"/>
      <c r="LPG233" s="124"/>
      <c r="LPH233" s="123"/>
      <c r="LPI233" s="121"/>
      <c r="LPJ233" s="121"/>
      <c r="LPK233" s="121"/>
      <c r="LPL233" s="121"/>
      <c r="LPM233" s="121"/>
      <c r="LPN233" s="121"/>
      <c r="LPO233" s="120"/>
      <c r="LPP233" s="125"/>
      <c r="LPQ233" s="121"/>
      <c r="LPR233" s="121"/>
      <c r="LPS233" s="15"/>
      <c r="LPT233" s="15"/>
      <c r="LPU233" s="120"/>
      <c r="LPV233" s="120"/>
      <c r="LPW233" s="121"/>
      <c r="LPX233" s="121"/>
      <c r="LPY233" s="120"/>
      <c r="LPZ233" s="122"/>
      <c r="LQA233" s="123"/>
      <c r="LQB233" s="124"/>
      <c r="LQC233" s="123"/>
      <c r="LQD233" s="121"/>
      <c r="LQE233" s="121"/>
      <c r="LQF233" s="121"/>
      <c r="LQG233" s="121"/>
      <c r="LQH233" s="121"/>
      <c r="LQI233" s="121"/>
      <c r="LQJ233" s="120"/>
      <c r="LQK233" s="125"/>
      <c r="LQL233" s="121"/>
      <c r="LQM233" s="121"/>
      <c r="LQN233" s="15"/>
      <c r="LQO233" s="15"/>
      <c r="LQP233" s="120"/>
      <c r="LQQ233" s="120"/>
      <c r="LQR233" s="121"/>
      <c r="LQS233" s="121"/>
      <c r="LQT233" s="120"/>
      <c r="LQU233" s="122"/>
      <c r="LQV233" s="123"/>
      <c r="LQW233" s="124"/>
      <c r="LQX233" s="123"/>
      <c r="LQY233" s="121"/>
      <c r="LQZ233" s="121"/>
      <c r="LRA233" s="121"/>
      <c r="LRB233" s="121"/>
      <c r="LRC233" s="121"/>
      <c r="LRD233" s="121"/>
      <c r="LRE233" s="120"/>
      <c r="LRF233" s="125"/>
      <c r="LRG233" s="121"/>
      <c r="LRH233" s="121"/>
      <c r="LRI233" s="15"/>
      <c r="LRJ233" s="15"/>
      <c r="LRK233" s="120"/>
      <c r="LRL233" s="120"/>
      <c r="LRM233" s="121"/>
      <c r="LRN233" s="121"/>
      <c r="LRO233" s="120"/>
      <c r="LRP233" s="122"/>
      <c r="LRQ233" s="123"/>
      <c r="LRR233" s="124"/>
      <c r="LRS233" s="123"/>
      <c r="LRT233" s="121"/>
      <c r="LRU233" s="121"/>
      <c r="LRV233" s="121"/>
      <c r="LRW233" s="121"/>
      <c r="LRX233" s="121"/>
      <c r="LRY233" s="121"/>
      <c r="LRZ233" s="120"/>
      <c r="LSA233" s="125"/>
      <c r="LSB233" s="121"/>
      <c r="LSC233" s="121"/>
      <c r="LSD233" s="15"/>
      <c r="LSE233" s="15"/>
      <c r="LSF233" s="120"/>
      <c r="LSG233" s="120"/>
      <c r="LSH233" s="121"/>
      <c r="LSI233" s="121"/>
      <c r="LSJ233" s="120"/>
      <c r="LSK233" s="122"/>
      <c r="LSL233" s="123"/>
      <c r="LSM233" s="124"/>
      <c r="LSN233" s="123"/>
      <c r="LSO233" s="121"/>
      <c r="LSP233" s="121"/>
      <c r="LSQ233" s="121"/>
      <c r="LSR233" s="121"/>
      <c r="LSS233" s="121"/>
      <c r="LST233" s="121"/>
      <c r="LSU233" s="120"/>
      <c r="LSV233" s="125"/>
      <c r="LSW233" s="121"/>
      <c r="LSX233" s="121"/>
      <c r="LSY233" s="15"/>
      <c r="LSZ233" s="15"/>
      <c r="LTA233" s="120"/>
      <c r="LTB233" s="120"/>
      <c r="LTC233" s="121"/>
      <c r="LTD233" s="121"/>
      <c r="LTE233" s="120"/>
      <c r="LTF233" s="122"/>
      <c r="LTG233" s="123"/>
      <c r="LTH233" s="124"/>
      <c r="LTI233" s="123"/>
      <c r="LTJ233" s="121"/>
      <c r="LTK233" s="121"/>
      <c r="LTL233" s="121"/>
      <c r="LTM233" s="121"/>
      <c r="LTN233" s="121"/>
      <c r="LTO233" s="121"/>
      <c r="LTP233" s="120"/>
      <c r="LTQ233" s="125"/>
      <c r="LTR233" s="121"/>
      <c r="LTS233" s="121"/>
      <c r="LTT233" s="15"/>
      <c r="LTU233" s="15"/>
      <c r="LTV233" s="120"/>
      <c r="LTW233" s="120"/>
      <c r="LTX233" s="121"/>
      <c r="LTY233" s="121"/>
      <c r="LTZ233" s="120"/>
      <c r="LUA233" s="122"/>
      <c r="LUB233" s="123"/>
      <c r="LUC233" s="124"/>
      <c r="LUD233" s="123"/>
      <c r="LUE233" s="121"/>
      <c r="LUF233" s="121"/>
      <c r="LUG233" s="121"/>
      <c r="LUH233" s="121"/>
      <c r="LUI233" s="121"/>
      <c r="LUJ233" s="121"/>
      <c r="LUK233" s="120"/>
      <c r="LUL233" s="125"/>
      <c r="LUM233" s="121"/>
      <c r="LUN233" s="121"/>
      <c r="LUO233" s="15"/>
      <c r="LUP233" s="15"/>
      <c r="LUQ233" s="120"/>
      <c r="LUR233" s="120"/>
      <c r="LUS233" s="121"/>
      <c r="LUT233" s="121"/>
      <c r="LUU233" s="120"/>
      <c r="LUV233" s="122"/>
      <c r="LUW233" s="123"/>
      <c r="LUX233" s="124"/>
      <c r="LUY233" s="123"/>
      <c r="LUZ233" s="121"/>
      <c r="LVA233" s="121"/>
      <c r="LVB233" s="121"/>
      <c r="LVC233" s="121"/>
      <c r="LVD233" s="121"/>
      <c r="LVE233" s="121"/>
      <c r="LVF233" s="120"/>
      <c r="LVG233" s="125"/>
      <c r="LVH233" s="121"/>
      <c r="LVI233" s="121"/>
      <c r="LVJ233" s="15"/>
      <c r="LVK233" s="15"/>
      <c r="LVL233" s="120"/>
      <c r="LVM233" s="120"/>
      <c r="LVN233" s="121"/>
      <c r="LVO233" s="121"/>
      <c r="LVP233" s="120"/>
      <c r="LVQ233" s="122"/>
      <c r="LVR233" s="123"/>
      <c r="LVS233" s="124"/>
      <c r="LVT233" s="123"/>
      <c r="LVU233" s="121"/>
      <c r="LVV233" s="121"/>
      <c r="LVW233" s="121"/>
      <c r="LVX233" s="121"/>
      <c r="LVY233" s="121"/>
      <c r="LVZ233" s="121"/>
      <c r="LWA233" s="120"/>
      <c r="LWB233" s="125"/>
      <c r="LWC233" s="121"/>
      <c r="LWD233" s="121"/>
      <c r="LWE233" s="15"/>
      <c r="LWF233" s="15"/>
      <c r="LWG233" s="120"/>
      <c r="LWH233" s="120"/>
      <c r="LWI233" s="121"/>
      <c r="LWJ233" s="121"/>
      <c r="LWK233" s="120"/>
      <c r="LWL233" s="122"/>
      <c r="LWM233" s="123"/>
      <c r="LWN233" s="124"/>
      <c r="LWO233" s="123"/>
      <c r="LWP233" s="121"/>
      <c r="LWQ233" s="121"/>
      <c r="LWR233" s="121"/>
      <c r="LWS233" s="121"/>
      <c r="LWT233" s="121"/>
      <c r="LWU233" s="121"/>
      <c r="LWV233" s="120"/>
      <c r="LWW233" s="125"/>
      <c r="LWX233" s="121"/>
      <c r="LWY233" s="121"/>
      <c r="LWZ233" s="15"/>
      <c r="LXA233" s="15"/>
      <c r="LXB233" s="120"/>
      <c r="LXC233" s="120"/>
      <c r="LXD233" s="121"/>
      <c r="LXE233" s="121"/>
      <c r="LXF233" s="120"/>
      <c r="LXG233" s="122"/>
      <c r="LXH233" s="123"/>
      <c r="LXI233" s="124"/>
      <c r="LXJ233" s="123"/>
      <c r="LXK233" s="121"/>
      <c r="LXL233" s="121"/>
      <c r="LXM233" s="121"/>
      <c r="LXN233" s="121"/>
      <c r="LXO233" s="121"/>
      <c r="LXP233" s="121"/>
      <c r="LXQ233" s="120"/>
      <c r="LXR233" s="125"/>
      <c r="LXS233" s="121"/>
      <c r="LXT233" s="121"/>
      <c r="LXU233" s="15"/>
      <c r="LXV233" s="15"/>
      <c r="LXW233" s="120"/>
      <c r="LXX233" s="120"/>
      <c r="LXY233" s="121"/>
      <c r="LXZ233" s="121"/>
      <c r="LYA233" s="120"/>
      <c r="LYB233" s="122"/>
      <c r="LYC233" s="123"/>
      <c r="LYD233" s="124"/>
      <c r="LYE233" s="123"/>
      <c r="LYF233" s="121"/>
      <c r="LYG233" s="121"/>
      <c r="LYH233" s="121"/>
      <c r="LYI233" s="121"/>
      <c r="LYJ233" s="121"/>
      <c r="LYK233" s="121"/>
      <c r="LYL233" s="120"/>
      <c r="LYM233" s="125"/>
      <c r="LYN233" s="121"/>
      <c r="LYO233" s="121"/>
      <c r="LYP233" s="15"/>
      <c r="LYQ233" s="15"/>
      <c r="LYR233" s="120"/>
      <c r="LYS233" s="120"/>
      <c r="LYT233" s="121"/>
      <c r="LYU233" s="121"/>
      <c r="LYV233" s="120"/>
      <c r="LYW233" s="122"/>
      <c r="LYX233" s="123"/>
      <c r="LYY233" s="124"/>
      <c r="LYZ233" s="123"/>
      <c r="LZA233" s="121"/>
      <c r="LZB233" s="121"/>
      <c r="LZC233" s="121"/>
      <c r="LZD233" s="121"/>
      <c r="LZE233" s="121"/>
      <c r="LZF233" s="121"/>
      <c r="LZG233" s="120"/>
      <c r="LZH233" s="125"/>
      <c r="LZI233" s="121"/>
      <c r="LZJ233" s="121"/>
      <c r="LZK233" s="15"/>
      <c r="LZL233" s="15"/>
      <c r="LZM233" s="120"/>
      <c r="LZN233" s="120"/>
      <c r="LZO233" s="121"/>
      <c r="LZP233" s="121"/>
      <c r="LZQ233" s="120"/>
      <c r="LZR233" s="122"/>
      <c r="LZS233" s="123"/>
      <c r="LZT233" s="124"/>
      <c r="LZU233" s="123"/>
      <c r="LZV233" s="121"/>
      <c r="LZW233" s="121"/>
      <c r="LZX233" s="121"/>
      <c r="LZY233" s="121"/>
      <c r="LZZ233" s="121"/>
      <c r="MAA233" s="121"/>
      <c r="MAB233" s="120"/>
      <c r="MAC233" s="125"/>
      <c r="MAD233" s="121"/>
      <c r="MAE233" s="121"/>
      <c r="MAF233" s="15"/>
      <c r="MAG233" s="15"/>
      <c r="MAH233" s="120"/>
      <c r="MAI233" s="120"/>
      <c r="MAJ233" s="121"/>
      <c r="MAK233" s="121"/>
      <c r="MAL233" s="120"/>
      <c r="MAM233" s="122"/>
      <c r="MAN233" s="123"/>
      <c r="MAO233" s="124"/>
      <c r="MAP233" s="123"/>
      <c r="MAQ233" s="121"/>
      <c r="MAR233" s="121"/>
      <c r="MAS233" s="121"/>
      <c r="MAT233" s="121"/>
      <c r="MAU233" s="121"/>
      <c r="MAV233" s="121"/>
      <c r="MAW233" s="120"/>
      <c r="MAX233" s="125"/>
      <c r="MAY233" s="121"/>
      <c r="MAZ233" s="121"/>
      <c r="MBA233" s="15"/>
      <c r="MBB233" s="15"/>
      <c r="MBC233" s="120"/>
      <c r="MBD233" s="120"/>
      <c r="MBE233" s="121"/>
      <c r="MBF233" s="121"/>
      <c r="MBG233" s="120"/>
      <c r="MBH233" s="122"/>
      <c r="MBI233" s="123"/>
      <c r="MBJ233" s="124"/>
      <c r="MBK233" s="123"/>
      <c r="MBL233" s="121"/>
      <c r="MBM233" s="121"/>
      <c r="MBN233" s="121"/>
      <c r="MBO233" s="121"/>
      <c r="MBP233" s="121"/>
      <c r="MBQ233" s="121"/>
      <c r="MBR233" s="120"/>
      <c r="MBS233" s="125"/>
      <c r="MBT233" s="121"/>
      <c r="MBU233" s="121"/>
      <c r="MBV233" s="15"/>
      <c r="MBW233" s="15"/>
      <c r="MBX233" s="120"/>
      <c r="MBY233" s="120"/>
      <c r="MBZ233" s="121"/>
      <c r="MCA233" s="121"/>
      <c r="MCB233" s="120"/>
      <c r="MCC233" s="122"/>
      <c r="MCD233" s="123"/>
      <c r="MCE233" s="124"/>
      <c r="MCF233" s="123"/>
      <c r="MCG233" s="121"/>
      <c r="MCH233" s="121"/>
      <c r="MCI233" s="121"/>
      <c r="MCJ233" s="121"/>
      <c r="MCK233" s="121"/>
      <c r="MCL233" s="121"/>
      <c r="MCM233" s="120"/>
      <c r="MCN233" s="125"/>
      <c r="MCO233" s="121"/>
      <c r="MCP233" s="121"/>
      <c r="MCQ233" s="15"/>
      <c r="MCR233" s="15"/>
      <c r="MCS233" s="120"/>
      <c r="MCT233" s="120"/>
      <c r="MCU233" s="121"/>
      <c r="MCV233" s="121"/>
      <c r="MCW233" s="120"/>
      <c r="MCX233" s="122"/>
      <c r="MCY233" s="123"/>
      <c r="MCZ233" s="124"/>
      <c r="MDA233" s="123"/>
      <c r="MDB233" s="121"/>
      <c r="MDC233" s="121"/>
      <c r="MDD233" s="121"/>
      <c r="MDE233" s="121"/>
      <c r="MDF233" s="121"/>
      <c r="MDG233" s="121"/>
      <c r="MDH233" s="120"/>
      <c r="MDI233" s="125"/>
      <c r="MDJ233" s="121"/>
      <c r="MDK233" s="121"/>
      <c r="MDL233" s="15"/>
      <c r="MDM233" s="15"/>
      <c r="MDN233" s="120"/>
      <c r="MDO233" s="120"/>
      <c r="MDP233" s="121"/>
      <c r="MDQ233" s="121"/>
      <c r="MDR233" s="120"/>
      <c r="MDS233" s="122"/>
      <c r="MDT233" s="123"/>
      <c r="MDU233" s="124"/>
      <c r="MDV233" s="123"/>
      <c r="MDW233" s="121"/>
      <c r="MDX233" s="121"/>
      <c r="MDY233" s="121"/>
      <c r="MDZ233" s="121"/>
      <c r="MEA233" s="121"/>
      <c r="MEB233" s="121"/>
      <c r="MEC233" s="120"/>
      <c r="MED233" s="125"/>
      <c r="MEE233" s="121"/>
      <c r="MEF233" s="121"/>
      <c r="MEG233" s="15"/>
      <c r="MEH233" s="15"/>
      <c r="MEI233" s="120"/>
      <c r="MEJ233" s="120"/>
      <c r="MEK233" s="121"/>
      <c r="MEL233" s="121"/>
      <c r="MEM233" s="120"/>
      <c r="MEN233" s="122"/>
      <c r="MEO233" s="123"/>
      <c r="MEP233" s="124"/>
      <c r="MEQ233" s="123"/>
      <c r="MER233" s="121"/>
      <c r="MES233" s="121"/>
      <c r="MET233" s="121"/>
      <c r="MEU233" s="121"/>
      <c r="MEV233" s="121"/>
      <c r="MEW233" s="121"/>
      <c r="MEX233" s="120"/>
      <c r="MEY233" s="125"/>
      <c r="MEZ233" s="121"/>
      <c r="MFA233" s="121"/>
      <c r="MFB233" s="15"/>
      <c r="MFC233" s="15"/>
      <c r="MFD233" s="120"/>
      <c r="MFE233" s="120"/>
      <c r="MFF233" s="121"/>
      <c r="MFG233" s="121"/>
      <c r="MFH233" s="120"/>
      <c r="MFI233" s="122"/>
      <c r="MFJ233" s="123"/>
      <c r="MFK233" s="124"/>
      <c r="MFL233" s="123"/>
      <c r="MFM233" s="121"/>
      <c r="MFN233" s="121"/>
      <c r="MFO233" s="121"/>
      <c r="MFP233" s="121"/>
      <c r="MFQ233" s="121"/>
      <c r="MFR233" s="121"/>
      <c r="MFS233" s="120"/>
      <c r="MFT233" s="125"/>
      <c r="MFU233" s="121"/>
      <c r="MFV233" s="121"/>
      <c r="MFW233" s="15"/>
      <c r="MFX233" s="15"/>
      <c r="MFY233" s="120"/>
      <c r="MFZ233" s="120"/>
      <c r="MGA233" s="121"/>
      <c r="MGB233" s="121"/>
      <c r="MGC233" s="120"/>
      <c r="MGD233" s="122"/>
      <c r="MGE233" s="123"/>
      <c r="MGF233" s="124"/>
      <c r="MGG233" s="123"/>
      <c r="MGH233" s="121"/>
      <c r="MGI233" s="121"/>
      <c r="MGJ233" s="121"/>
      <c r="MGK233" s="121"/>
      <c r="MGL233" s="121"/>
      <c r="MGM233" s="121"/>
      <c r="MGN233" s="120"/>
      <c r="MGO233" s="125"/>
      <c r="MGP233" s="121"/>
      <c r="MGQ233" s="121"/>
      <c r="MGR233" s="15"/>
      <c r="MGS233" s="15"/>
      <c r="MGT233" s="120"/>
      <c r="MGU233" s="120"/>
      <c r="MGV233" s="121"/>
      <c r="MGW233" s="121"/>
      <c r="MGX233" s="120"/>
      <c r="MGY233" s="122"/>
      <c r="MGZ233" s="123"/>
      <c r="MHA233" s="124"/>
      <c r="MHB233" s="123"/>
      <c r="MHC233" s="121"/>
      <c r="MHD233" s="121"/>
      <c r="MHE233" s="121"/>
      <c r="MHF233" s="121"/>
      <c r="MHG233" s="121"/>
      <c r="MHH233" s="121"/>
      <c r="MHI233" s="120"/>
      <c r="MHJ233" s="125"/>
      <c r="MHK233" s="121"/>
      <c r="MHL233" s="121"/>
      <c r="MHM233" s="15"/>
      <c r="MHN233" s="15"/>
      <c r="MHO233" s="120"/>
      <c r="MHP233" s="120"/>
      <c r="MHQ233" s="121"/>
      <c r="MHR233" s="121"/>
      <c r="MHS233" s="120"/>
      <c r="MHT233" s="122"/>
      <c r="MHU233" s="123"/>
      <c r="MHV233" s="124"/>
      <c r="MHW233" s="123"/>
      <c r="MHX233" s="121"/>
      <c r="MHY233" s="121"/>
      <c r="MHZ233" s="121"/>
      <c r="MIA233" s="121"/>
      <c r="MIB233" s="121"/>
      <c r="MIC233" s="121"/>
      <c r="MID233" s="120"/>
      <c r="MIE233" s="125"/>
      <c r="MIF233" s="121"/>
      <c r="MIG233" s="121"/>
      <c r="MIH233" s="15"/>
      <c r="MII233" s="15"/>
      <c r="MIJ233" s="120"/>
      <c r="MIK233" s="120"/>
      <c r="MIL233" s="121"/>
      <c r="MIM233" s="121"/>
      <c r="MIN233" s="120"/>
      <c r="MIO233" s="122"/>
      <c r="MIP233" s="123"/>
      <c r="MIQ233" s="124"/>
      <c r="MIR233" s="123"/>
      <c r="MIS233" s="121"/>
      <c r="MIT233" s="121"/>
      <c r="MIU233" s="121"/>
      <c r="MIV233" s="121"/>
      <c r="MIW233" s="121"/>
      <c r="MIX233" s="121"/>
      <c r="MIY233" s="120"/>
      <c r="MIZ233" s="125"/>
      <c r="MJA233" s="121"/>
      <c r="MJB233" s="121"/>
      <c r="MJC233" s="15"/>
      <c r="MJD233" s="15"/>
      <c r="MJE233" s="120"/>
      <c r="MJF233" s="120"/>
      <c r="MJG233" s="121"/>
      <c r="MJH233" s="121"/>
      <c r="MJI233" s="120"/>
      <c r="MJJ233" s="122"/>
      <c r="MJK233" s="123"/>
      <c r="MJL233" s="124"/>
      <c r="MJM233" s="123"/>
      <c r="MJN233" s="121"/>
      <c r="MJO233" s="121"/>
      <c r="MJP233" s="121"/>
      <c r="MJQ233" s="121"/>
      <c r="MJR233" s="121"/>
      <c r="MJS233" s="121"/>
      <c r="MJT233" s="120"/>
      <c r="MJU233" s="125"/>
      <c r="MJV233" s="121"/>
      <c r="MJW233" s="121"/>
      <c r="MJX233" s="15"/>
      <c r="MJY233" s="15"/>
      <c r="MJZ233" s="120"/>
      <c r="MKA233" s="120"/>
      <c r="MKB233" s="121"/>
      <c r="MKC233" s="121"/>
      <c r="MKD233" s="120"/>
      <c r="MKE233" s="122"/>
      <c r="MKF233" s="123"/>
      <c r="MKG233" s="124"/>
      <c r="MKH233" s="123"/>
      <c r="MKI233" s="121"/>
      <c r="MKJ233" s="121"/>
      <c r="MKK233" s="121"/>
      <c r="MKL233" s="121"/>
      <c r="MKM233" s="121"/>
      <c r="MKN233" s="121"/>
      <c r="MKO233" s="120"/>
      <c r="MKP233" s="125"/>
      <c r="MKQ233" s="121"/>
      <c r="MKR233" s="121"/>
      <c r="MKS233" s="15"/>
      <c r="MKT233" s="15"/>
      <c r="MKU233" s="120"/>
      <c r="MKV233" s="120"/>
      <c r="MKW233" s="121"/>
      <c r="MKX233" s="121"/>
      <c r="MKY233" s="120"/>
      <c r="MKZ233" s="122"/>
      <c r="MLA233" s="123"/>
      <c r="MLB233" s="124"/>
      <c r="MLC233" s="123"/>
      <c r="MLD233" s="121"/>
      <c r="MLE233" s="121"/>
      <c r="MLF233" s="121"/>
      <c r="MLG233" s="121"/>
      <c r="MLH233" s="121"/>
      <c r="MLI233" s="121"/>
      <c r="MLJ233" s="120"/>
      <c r="MLK233" s="125"/>
      <c r="MLL233" s="121"/>
      <c r="MLM233" s="121"/>
      <c r="MLN233" s="15"/>
      <c r="MLO233" s="15"/>
      <c r="MLP233" s="120"/>
      <c r="MLQ233" s="120"/>
      <c r="MLR233" s="121"/>
      <c r="MLS233" s="121"/>
      <c r="MLT233" s="120"/>
      <c r="MLU233" s="122"/>
      <c r="MLV233" s="123"/>
      <c r="MLW233" s="124"/>
      <c r="MLX233" s="123"/>
      <c r="MLY233" s="121"/>
      <c r="MLZ233" s="121"/>
      <c r="MMA233" s="121"/>
      <c r="MMB233" s="121"/>
      <c r="MMC233" s="121"/>
      <c r="MMD233" s="121"/>
      <c r="MME233" s="120"/>
      <c r="MMF233" s="125"/>
      <c r="MMG233" s="121"/>
      <c r="MMH233" s="121"/>
      <c r="MMI233" s="15"/>
      <c r="MMJ233" s="15"/>
      <c r="MMK233" s="120"/>
      <c r="MML233" s="120"/>
      <c r="MMM233" s="121"/>
      <c r="MMN233" s="121"/>
      <c r="MMO233" s="120"/>
      <c r="MMP233" s="122"/>
      <c r="MMQ233" s="123"/>
      <c r="MMR233" s="124"/>
      <c r="MMS233" s="123"/>
      <c r="MMT233" s="121"/>
      <c r="MMU233" s="121"/>
      <c r="MMV233" s="121"/>
      <c r="MMW233" s="121"/>
      <c r="MMX233" s="121"/>
      <c r="MMY233" s="121"/>
      <c r="MMZ233" s="120"/>
      <c r="MNA233" s="125"/>
      <c r="MNB233" s="121"/>
      <c r="MNC233" s="121"/>
      <c r="MND233" s="15"/>
      <c r="MNE233" s="15"/>
      <c r="MNF233" s="120"/>
      <c r="MNG233" s="120"/>
      <c r="MNH233" s="121"/>
      <c r="MNI233" s="121"/>
      <c r="MNJ233" s="120"/>
      <c r="MNK233" s="122"/>
      <c r="MNL233" s="123"/>
      <c r="MNM233" s="124"/>
      <c r="MNN233" s="123"/>
      <c r="MNO233" s="121"/>
      <c r="MNP233" s="121"/>
      <c r="MNQ233" s="121"/>
      <c r="MNR233" s="121"/>
      <c r="MNS233" s="121"/>
      <c r="MNT233" s="121"/>
      <c r="MNU233" s="120"/>
      <c r="MNV233" s="125"/>
      <c r="MNW233" s="121"/>
      <c r="MNX233" s="121"/>
      <c r="MNY233" s="15"/>
      <c r="MNZ233" s="15"/>
      <c r="MOA233" s="120"/>
      <c r="MOB233" s="120"/>
      <c r="MOC233" s="121"/>
      <c r="MOD233" s="121"/>
      <c r="MOE233" s="120"/>
      <c r="MOF233" s="122"/>
      <c r="MOG233" s="123"/>
      <c r="MOH233" s="124"/>
      <c r="MOI233" s="123"/>
      <c r="MOJ233" s="121"/>
      <c r="MOK233" s="121"/>
      <c r="MOL233" s="121"/>
      <c r="MOM233" s="121"/>
      <c r="MON233" s="121"/>
      <c r="MOO233" s="121"/>
      <c r="MOP233" s="120"/>
      <c r="MOQ233" s="125"/>
      <c r="MOR233" s="121"/>
      <c r="MOS233" s="121"/>
      <c r="MOT233" s="15"/>
      <c r="MOU233" s="15"/>
      <c r="MOV233" s="120"/>
      <c r="MOW233" s="120"/>
      <c r="MOX233" s="121"/>
      <c r="MOY233" s="121"/>
      <c r="MOZ233" s="120"/>
      <c r="MPA233" s="122"/>
      <c r="MPB233" s="123"/>
      <c r="MPC233" s="124"/>
      <c r="MPD233" s="123"/>
      <c r="MPE233" s="121"/>
      <c r="MPF233" s="121"/>
      <c r="MPG233" s="121"/>
      <c r="MPH233" s="121"/>
      <c r="MPI233" s="121"/>
      <c r="MPJ233" s="121"/>
      <c r="MPK233" s="120"/>
      <c r="MPL233" s="125"/>
      <c r="MPM233" s="121"/>
      <c r="MPN233" s="121"/>
      <c r="MPO233" s="15"/>
      <c r="MPP233" s="15"/>
      <c r="MPQ233" s="120"/>
      <c r="MPR233" s="120"/>
      <c r="MPS233" s="121"/>
      <c r="MPT233" s="121"/>
      <c r="MPU233" s="120"/>
      <c r="MPV233" s="122"/>
      <c r="MPW233" s="123"/>
      <c r="MPX233" s="124"/>
      <c r="MPY233" s="123"/>
      <c r="MPZ233" s="121"/>
      <c r="MQA233" s="121"/>
      <c r="MQB233" s="121"/>
      <c r="MQC233" s="121"/>
      <c r="MQD233" s="121"/>
      <c r="MQE233" s="121"/>
      <c r="MQF233" s="120"/>
      <c r="MQG233" s="125"/>
      <c r="MQH233" s="121"/>
      <c r="MQI233" s="121"/>
      <c r="MQJ233" s="15"/>
      <c r="MQK233" s="15"/>
      <c r="MQL233" s="120"/>
      <c r="MQM233" s="120"/>
      <c r="MQN233" s="121"/>
      <c r="MQO233" s="121"/>
      <c r="MQP233" s="120"/>
      <c r="MQQ233" s="122"/>
      <c r="MQR233" s="123"/>
      <c r="MQS233" s="124"/>
      <c r="MQT233" s="123"/>
      <c r="MQU233" s="121"/>
      <c r="MQV233" s="121"/>
      <c r="MQW233" s="121"/>
      <c r="MQX233" s="121"/>
      <c r="MQY233" s="121"/>
      <c r="MQZ233" s="121"/>
      <c r="MRA233" s="120"/>
      <c r="MRB233" s="125"/>
      <c r="MRC233" s="121"/>
      <c r="MRD233" s="121"/>
      <c r="MRE233" s="15"/>
      <c r="MRF233" s="15"/>
      <c r="MRG233" s="120"/>
      <c r="MRH233" s="120"/>
      <c r="MRI233" s="121"/>
      <c r="MRJ233" s="121"/>
      <c r="MRK233" s="120"/>
      <c r="MRL233" s="122"/>
      <c r="MRM233" s="123"/>
      <c r="MRN233" s="124"/>
      <c r="MRO233" s="123"/>
      <c r="MRP233" s="121"/>
      <c r="MRQ233" s="121"/>
      <c r="MRR233" s="121"/>
      <c r="MRS233" s="121"/>
      <c r="MRT233" s="121"/>
      <c r="MRU233" s="121"/>
      <c r="MRV233" s="120"/>
      <c r="MRW233" s="125"/>
      <c r="MRX233" s="121"/>
      <c r="MRY233" s="121"/>
      <c r="MRZ233" s="15"/>
      <c r="MSA233" s="15"/>
      <c r="MSB233" s="120"/>
      <c r="MSC233" s="120"/>
      <c r="MSD233" s="121"/>
      <c r="MSE233" s="121"/>
      <c r="MSF233" s="120"/>
      <c r="MSG233" s="122"/>
      <c r="MSH233" s="123"/>
      <c r="MSI233" s="124"/>
      <c r="MSJ233" s="123"/>
      <c r="MSK233" s="121"/>
      <c r="MSL233" s="121"/>
      <c r="MSM233" s="121"/>
      <c r="MSN233" s="121"/>
      <c r="MSO233" s="121"/>
      <c r="MSP233" s="121"/>
      <c r="MSQ233" s="120"/>
      <c r="MSR233" s="125"/>
      <c r="MSS233" s="121"/>
      <c r="MST233" s="121"/>
      <c r="MSU233" s="15"/>
      <c r="MSV233" s="15"/>
      <c r="MSW233" s="120"/>
      <c r="MSX233" s="120"/>
      <c r="MSY233" s="121"/>
      <c r="MSZ233" s="121"/>
      <c r="MTA233" s="120"/>
      <c r="MTB233" s="122"/>
      <c r="MTC233" s="123"/>
      <c r="MTD233" s="124"/>
      <c r="MTE233" s="123"/>
      <c r="MTF233" s="121"/>
      <c r="MTG233" s="121"/>
      <c r="MTH233" s="121"/>
      <c r="MTI233" s="121"/>
      <c r="MTJ233" s="121"/>
      <c r="MTK233" s="121"/>
      <c r="MTL233" s="120"/>
      <c r="MTM233" s="125"/>
      <c r="MTN233" s="121"/>
      <c r="MTO233" s="121"/>
      <c r="MTP233" s="15"/>
      <c r="MTQ233" s="15"/>
      <c r="MTR233" s="120"/>
      <c r="MTS233" s="120"/>
      <c r="MTT233" s="121"/>
      <c r="MTU233" s="121"/>
      <c r="MTV233" s="120"/>
      <c r="MTW233" s="122"/>
      <c r="MTX233" s="123"/>
      <c r="MTY233" s="124"/>
      <c r="MTZ233" s="123"/>
      <c r="MUA233" s="121"/>
      <c r="MUB233" s="121"/>
      <c r="MUC233" s="121"/>
      <c r="MUD233" s="121"/>
      <c r="MUE233" s="121"/>
      <c r="MUF233" s="121"/>
      <c r="MUG233" s="120"/>
      <c r="MUH233" s="125"/>
      <c r="MUI233" s="121"/>
      <c r="MUJ233" s="121"/>
      <c r="MUK233" s="15"/>
      <c r="MUL233" s="15"/>
      <c r="MUM233" s="120"/>
      <c r="MUN233" s="120"/>
      <c r="MUO233" s="121"/>
      <c r="MUP233" s="121"/>
      <c r="MUQ233" s="120"/>
      <c r="MUR233" s="122"/>
      <c r="MUS233" s="123"/>
      <c r="MUT233" s="124"/>
      <c r="MUU233" s="123"/>
      <c r="MUV233" s="121"/>
      <c r="MUW233" s="121"/>
      <c r="MUX233" s="121"/>
      <c r="MUY233" s="121"/>
      <c r="MUZ233" s="121"/>
      <c r="MVA233" s="121"/>
      <c r="MVB233" s="120"/>
      <c r="MVC233" s="125"/>
      <c r="MVD233" s="121"/>
      <c r="MVE233" s="121"/>
      <c r="MVF233" s="15"/>
      <c r="MVG233" s="15"/>
      <c r="MVH233" s="120"/>
      <c r="MVI233" s="120"/>
      <c r="MVJ233" s="121"/>
      <c r="MVK233" s="121"/>
      <c r="MVL233" s="120"/>
      <c r="MVM233" s="122"/>
      <c r="MVN233" s="123"/>
      <c r="MVO233" s="124"/>
      <c r="MVP233" s="123"/>
      <c r="MVQ233" s="121"/>
      <c r="MVR233" s="121"/>
      <c r="MVS233" s="121"/>
      <c r="MVT233" s="121"/>
      <c r="MVU233" s="121"/>
      <c r="MVV233" s="121"/>
      <c r="MVW233" s="120"/>
      <c r="MVX233" s="125"/>
      <c r="MVY233" s="121"/>
      <c r="MVZ233" s="121"/>
      <c r="MWA233" s="15"/>
      <c r="MWB233" s="15"/>
      <c r="MWC233" s="120"/>
      <c r="MWD233" s="120"/>
      <c r="MWE233" s="121"/>
      <c r="MWF233" s="121"/>
      <c r="MWG233" s="120"/>
      <c r="MWH233" s="122"/>
      <c r="MWI233" s="123"/>
      <c r="MWJ233" s="124"/>
      <c r="MWK233" s="123"/>
      <c r="MWL233" s="121"/>
      <c r="MWM233" s="121"/>
      <c r="MWN233" s="121"/>
      <c r="MWO233" s="121"/>
      <c r="MWP233" s="121"/>
      <c r="MWQ233" s="121"/>
      <c r="MWR233" s="120"/>
      <c r="MWS233" s="125"/>
      <c r="MWT233" s="121"/>
      <c r="MWU233" s="121"/>
      <c r="MWV233" s="15"/>
      <c r="MWW233" s="15"/>
      <c r="MWX233" s="120"/>
      <c r="MWY233" s="120"/>
      <c r="MWZ233" s="121"/>
      <c r="MXA233" s="121"/>
      <c r="MXB233" s="120"/>
      <c r="MXC233" s="122"/>
      <c r="MXD233" s="123"/>
      <c r="MXE233" s="124"/>
      <c r="MXF233" s="123"/>
      <c r="MXG233" s="121"/>
      <c r="MXH233" s="121"/>
      <c r="MXI233" s="121"/>
      <c r="MXJ233" s="121"/>
      <c r="MXK233" s="121"/>
      <c r="MXL233" s="121"/>
      <c r="MXM233" s="120"/>
      <c r="MXN233" s="125"/>
      <c r="MXO233" s="121"/>
      <c r="MXP233" s="121"/>
      <c r="MXQ233" s="15"/>
      <c r="MXR233" s="15"/>
      <c r="MXS233" s="120"/>
      <c r="MXT233" s="120"/>
      <c r="MXU233" s="121"/>
      <c r="MXV233" s="121"/>
      <c r="MXW233" s="120"/>
      <c r="MXX233" s="122"/>
      <c r="MXY233" s="123"/>
      <c r="MXZ233" s="124"/>
      <c r="MYA233" s="123"/>
      <c r="MYB233" s="121"/>
      <c r="MYC233" s="121"/>
      <c r="MYD233" s="121"/>
      <c r="MYE233" s="121"/>
      <c r="MYF233" s="121"/>
      <c r="MYG233" s="121"/>
      <c r="MYH233" s="120"/>
      <c r="MYI233" s="125"/>
      <c r="MYJ233" s="121"/>
      <c r="MYK233" s="121"/>
      <c r="MYL233" s="15"/>
      <c r="MYM233" s="15"/>
      <c r="MYN233" s="120"/>
      <c r="MYO233" s="120"/>
      <c r="MYP233" s="121"/>
      <c r="MYQ233" s="121"/>
      <c r="MYR233" s="120"/>
      <c r="MYS233" s="122"/>
      <c r="MYT233" s="123"/>
      <c r="MYU233" s="124"/>
      <c r="MYV233" s="123"/>
      <c r="MYW233" s="121"/>
      <c r="MYX233" s="121"/>
      <c r="MYY233" s="121"/>
      <c r="MYZ233" s="121"/>
      <c r="MZA233" s="121"/>
      <c r="MZB233" s="121"/>
      <c r="MZC233" s="120"/>
      <c r="MZD233" s="125"/>
      <c r="MZE233" s="121"/>
      <c r="MZF233" s="121"/>
      <c r="MZG233" s="15"/>
      <c r="MZH233" s="15"/>
      <c r="MZI233" s="120"/>
      <c r="MZJ233" s="120"/>
      <c r="MZK233" s="121"/>
      <c r="MZL233" s="121"/>
      <c r="MZM233" s="120"/>
      <c r="MZN233" s="122"/>
      <c r="MZO233" s="123"/>
      <c r="MZP233" s="124"/>
      <c r="MZQ233" s="123"/>
      <c r="MZR233" s="121"/>
      <c r="MZS233" s="121"/>
      <c r="MZT233" s="121"/>
      <c r="MZU233" s="121"/>
      <c r="MZV233" s="121"/>
      <c r="MZW233" s="121"/>
      <c r="MZX233" s="120"/>
      <c r="MZY233" s="125"/>
      <c r="MZZ233" s="121"/>
      <c r="NAA233" s="121"/>
      <c r="NAB233" s="15"/>
      <c r="NAC233" s="15"/>
      <c r="NAD233" s="120"/>
      <c r="NAE233" s="120"/>
      <c r="NAF233" s="121"/>
      <c r="NAG233" s="121"/>
      <c r="NAH233" s="120"/>
      <c r="NAI233" s="122"/>
      <c r="NAJ233" s="123"/>
      <c r="NAK233" s="124"/>
      <c r="NAL233" s="123"/>
      <c r="NAM233" s="121"/>
      <c r="NAN233" s="121"/>
      <c r="NAO233" s="121"/>
      <c r="NAP233" s="121"/>
      <c r="NAQ233" s="121"/>
      <c r="NAR233" s="121"/>
      <c r="NAS233" s="120"/>
      <c r="NAT233" s="125"/>
      <c r="NAU233" s="121"/>
      <c r="NAV233" s="121"/>
      <c r="NAW233" s="15"/>
      <c r="NAX233" s="15"/>
      <c r="NAY233" s="120"/>
      <c r="NAZ233" s="120"/>
      <c r="NBA233" s="121"/>
      <c r="NBB233" s="121"/>
      <c r="NBC233" s="120"/>
      <c r="NBD233" s="122"/>
      <c r="NBE233" s="123"/>
      <c r="NBF233" s="124"/>
      <c r="NBG233" s="123"/>
      <c r="NBH233" s="121"/>
      <c r="NBI233" s="121"/>
      <c r="NBJ233" s="121"/>
      <c r="NBK233" s="121"/>
      <c r="NBL233" s="121"/>
      <c r="NBM233" s="121"/>
      <c r="NBN233" s="120"/>
      <c r="NBO233" s="125"/>
      <c r="NBP233" s="121"/>
      <c r="NBQ233" s="121"/>
      <c r="NBR233" s="15"/>
      <c r="NBS233" s="15"/>
      <c r="NBT233" s="120"/>
      <c r="NBU233" s="120"/>
      <c r="NBV233" s="121"/>
      <c r="NBW233" s="121"/>
      <c r="NBX233" s="120"/>
      <c r="NBY233" s="122"/>
      <c r="NBZ233" s="123"/>
      <c r="NCA233" s="124"/>
      <c r="NCB233" s="123"/>
      <c r="NCC233" s="121"/>
      <c r="NCD233" s="121"/>
      <c r="NCE233" s="121"/>
      <c r="NCF233" s="121"/>
      <c r="NCG233" s="121"/>
      <c r="NCH233" s="121"/>
      <c r="NCI233" s="120"/>
      <c r="NCJ233" s="125"/>
      <c r="NCK233" s="121"/>
      <c r="NCL233" s="121"/>
      <c r="NCM233" s="15"/>
      <c r="NCN233" s="15"/>
      <c r="NCO233" s="120"/>
      <c r="NCP233" s="120"/>
      <c r="NCQ233" s="121"/>
      <c r="NCR233" s="121"/>
      <c r="NCS233" s="120"/>
      <c r="NCT233" s="122"/>
      <c r="NCU233" s="123"/>
      <c r="NCV233" s="124"/>
      <c r="NCW233" s="123"/>
      <c r="NCX233" s="121"/>
      <c r="NCY233" s="121"/>
      <c r="NCZ233" s="121"/>
      <c r="NDA233" s="121"/>
      <c r="NDB233" s="121"/>
      <c r="NDC233" s="121"/>
      <c r="NDD233" s="120"/>
      <c r="NDE233" s="125"/>
      <c r="NDF233" s="121"/>
      <c r="NDG233" s="121"/>
      <c r="NDH233" s="15"/>
      <c r="NDI233" s="15"/>
      <c r="NDJ233" s="120"/>
      <c r="NDK233" s="120"/>
      <c r="NDL233" s="121"/>
      <c r="NDM233" s="121"/>
      <c r="NDN233" s="120"/>
      <c r="NDO233" s="122"/>
      <c r="NDP233" s="123"/>
      <c r="NDQ233" s="124"/>
      <c r="NDR233" s="123"/>
      <c r="NDS233" s="121"/>
      <c r="NDT233" s="121"/>
      <c r="NDU233" s="121"/>
      <c r="NDV233" s="121"/>
      <c r="NDW233" s="121"/>
      <c r="NDX233" s="121"/>
      <c r="NDY233" s="120"/>
      <c r="NDZ233" s="125"/>
      <c r="NEA233" s="121"/>
      <c r="NEB233" s="121"/>
      <c r="NEC233" s="15"/>
      <c r="NED233" s="15"/>
      <c r="NEE233" s="120"/>
      <c r="NEF233" s="120"/>
      <c r="NEG233" s="121"/>
      <c r="NEH233" s="121"/>
      <c r="NEI233" s="120"/>
      <c r="NEJ233" s="122"/>
      <c r="NEK233" s="123"/>
      <c r="NEL233" s="124"/>
      <c r="NEM233" s="123"/>
      <c r="NEN233" s="121"/>
      <c r="NEO233" s="121"/>
      <c r="NEP233" s="121"/>
      <c r="NEQ233" s="121"/>
      <c r="NER233" s="121"/>
      <c r="NES233" s="121"/>
      <c r="NET233" s="120"/>
      <c r="NEU233" s="125"/>
      <c r="NEV233" s="121"/>
      <c r="NEW233" s="121"/>
      <c r="NEX233" s="15"/>
      <c r="NEY233" s="15"/>
      <c r="NEZ233" s="120"/>
      <c r="NFA233" s="120"/>
      <c r="NFB233" s="121"/>
      <c r="NFC233" s="121"/>
      <c r="NFD233" s="120"/>
      <c r="NFE233" s="122"/>
      <c r="NFF233" s="123"/>
      <c r="NFG233" s="124"/>
      <c r="NFH233" s="123"/>
      <c r="NFI233" s="121"/>
      <c r="NFJ233" s="121"/>
      <c r="NFK233" s="121"/>
      <c r="NFL233" s="121"/>
      <c r="NFM233" s="121"/>
      <c r="NFN233" s="121"/>
      <c r="NFO233" s="120"/>
      <c r="NFP233" s="125"/>
      <c r="NFQ233" s="121"/>
      <c r="NFR233" s="121"/>
      <c r="NFS233" s="15"/>
      <c r="NFT233" s="15"/>
      <c r="NFU233" s="120"/>
      <c r="NFV233" s="120"/>
      <c r="NFW233" s="121"/>
      <c r="NFX233" s="121"/>
      <c r="NFY233" s="120"/>
      <c r="NFZ233" s="122"/>
      <c r="NGA233" s="123"/>
      <c r="NGB233" s="124"/>
      <c r="NGC233" s="123"/>
      <c r="NGD233" s="121"/>
      <c r="NGE233" s="121"/>
      <c r="NGF233" s="121"/>
      <c r="NGG233" s="121"/>
      <c r="NGH233" s="121"/>
      <c r="NGI233" s="121"/>
      <c r="NGJ233" s="120"/>
      <c r="NGK233" s="125"/>
      <c r="NGL233" s="121"/>
      <c r="NGM233" s="121"/>
      <c r="NGN233" s="15"/>
      <c r="NGO233" s="15"/>
      <c r="NGP233" s="120"/>
      <c r="NGQ233" s="120"/>
      <c r="NGR233" s="121"/>
      <c r="NGS233" s="121"/>
      <c r="NGT233" s="120"/>
      <c r="NGU233" s="122"/>
      <c r="NGV233" s="123"/>
      <c r="NGW233" s="124"/>
      <c r="NGX233" s="123"/>
      <c r="NGY233" s="121"/>
      <c r="NGZ233" s="121"/>
      <c r="NHA233" s="121"/>
      <c r="NHB233" s="121"/>
      <c r="NHC233" s="121"/>
      <c r="NHD233" s="121"/>
      <c r="NHE233" s="120"/>
      <c r="NHF233" s="125"/>
      <c r="NHG233" s="121"/>
      <c r="NHH233" s="121"/>
      <c r="NHI233" s="15"/>
      <c r="NHJ233" s="15"/>
      <c r="NHK233" s="120"/>
      <c r="NHL233" s="120"/>
      <c r="NHM233" s="121"/>
      <c r="NHN233" s="121"/>
      <c r="NHO233" s="120"/>
      <c r="NHP233" s="122"/>
      <c r="NHQ233" s="123"/>
      <c r="NHR233" s="124"/>
      <c r="NHS233" s="123"/>
      <c r="NHT233" s="121"/>
      <c r="NHU233" s="121"/>
      <c r="NHV233" s="121"/>
      <c r="NHW233" s="121"/>
      <c r="NHX233" s="121"/>
      <c r="NHY233" s="121"/>
      <c r="NHZ233" s="120"/>
      <c r="NIA233" s="125"/>
      <c r="NIB233" s="121"/>
      <c r="NIC233" s="121"/>
      <c r="NID233" s="15"/>
      <c r="NIE233" s="15"/>
      <c r="NIF233" s="120"/>
      <c r="NIG233" s="120"/>
      <c r="NIH233" s="121"/>
      <c r="NII233" s="121"/>
      <c r="NIJ233" s="120"/>
      <c r="NIK233" s="122"/>
      <c r="NIL233" s="123"/>
      <c r="NIM233" s="124"/>
      <c r="NIN233" s="123"/>
      <c r="NIO233" s="121"/>
      <c r="NIP233" s="121"/>
      <c r="NIQ233" s="121"/>
      <c r="NIR233" s="121"/>
      <c r="NIS233" s="121"/>
      <c r="NIT233" s="121"/>
      <c r="NIU233" s="120"/>
      <c r="NIV233" s="125"/>
      <c r="NIW233" s="121"/>
      <c r="NIX233" s="121"/>
      <c r="NIY233" s="15"/>
      <c r="NIZ233" s="15"/>
      <c r="NJA233" s="120"/>
      <c r="NJB233" s="120"/>
      <c r="NJC233" s="121"/>
      <c r="NJD233" s="121"/>
      <c r="NJE233" s="120"/>
      <c r="NJF233" s="122"/>
      <c r="NJG233" s="123"/>
      <c r="NJH233" s="124"/>
      <c r="NJI233" s="123"/>
      <c r="NJJ233" s="121"/>
      <c r="NJK233" s="121"/>
      <c r="NJL233" s="121"/>
      <c r="NJM233" s="121"/>
      <c r="NJN233" s="121"/>
      <c r="NJO233" s="121"/>
      <c r="NJP233" s="120"/>
      <c r="NJQ233" s="125"/>
      <c r="NJR233" s="121"/>
      <c r="NJS233" s="121"/>
      <c r="NJT233" s="15"/>
      <c r="NJU233" s="15"/>
      <c r="NJV233" s="120"/>
      <c r="NJW233" s="120"/>
      <c r="NJX233" s="121"/>
      <c r="NJY233" s="121"/>
      <c r="NJZ233" s="120"/>
      <c r="NKA233" s="122"/>
      <c r="NKB233" s="123"/>
      <c r="NKC233" s="124"/>
      <c r="NKD233" s="123"/>
      <c r="NKE233" s="121"/>
      <c r="NKF233" s="121"/>
      <c r="NKG233" s="121"/>
      <c r="NKH233" s="121"/>
      <c r="NKI233" s="121"/>
      <c r="NKJ233" s="121"/>
      <c r="NKK233" s="120"/>
      <c r="NKL233" s="125"/>
      <c r="NKM233" s="121"/>
      <c r="NKN233" s="121"/>
      <c r="NKO233" s="15"/>
      <c r="NKP233" s="15"/>
      <c r="NKQ233" s="120"/>
      <c r="NKR233" s="120"/>
      <c r="NKS233" s="121"/>
      <c r="NKT233" s="121"/>
      <c r="NKU233" s="120"/>
      <c r="NKV233" s="122"/>
      <c r="NKW233" s="123"/>
      <c r="NKX233" s="124"/>
      <c r="NKY233" s="123"/>
      <c r="NKZ233" s="121"/>
      <c r="NLA233" s="121"/>
      <c r="NLB233" s="121"/>
      <c r="NLC233" s="121"/>
      <c r="NLD233" s="121"/>
      <c r="NLE233" s="121"/>
      <c r="NLF233" s="120"/>
      <c r="NLG233" s="125"/>
      <c r="NLH233" s="121"/>
      <c r="NLI233" s="121"/>
      <c r="NLJ233" s="15"/>
      <c r="NLK233" s="15"/>
      <c r="NLL233" s="120"/>
      <c r="NLM233" s="120"/>
      <c r="NLN233" s="121"/>
      <c r="NLO233" s="121"/>
      <c r="NLP233" s="120"/>
      <c r="NLQ233" s="122"/>
      <c r="NLR233" s="123"/>
      <c r="NLS233" s="124"/>
      <c r="NLT233" s="123"/>
      <c r="NLU233" s="121"/>
      <c r="NLV233" s="121"/>
      <c r="NLW233" s="121"/>
      <c r="NLX233" s="121"/>
      <c r="NLY233" s="121"/>
      <c r="NLZ233" s="121"/>
      <c r="NMA233" s="120"/>
      <c r="NMB233" s="125"/>
      <c r="NMC233" s="121"/>
      <c r="NMD233" s="121"/>
      <c r="NME233" s="15"/>
      <c r="NMF233" s="15"/>
      <c r="NMG233" s="120"/>
      <c r="NMH233" s="120"/>
      <c r="NMI233" s="121"/>
      <c r="NMJ233" s="121"/>
      <c r="NMK233" s="120"/>
      <c r="NML233" s="122"/>
      <c r="NMM233" s="123"/>
      <c r="NMN233" s="124"/>
      <c r="NMO233" s="123"/>
      <c r="NMP233" s="121"/>
      <c r="NMQ233" s="121"/>
      <c r="NMR233" s="121"/>
      <c r="NMS233" s="121"/>
      <c r="NMT233" s="121"/>
      <c r="NMU233" s="121"/>
      <c r="NMV233" s="120"/>
      <c r="NMW233" s="125"/>
      <c r="NMX233" s="121"/>
      <c r="NMY233" s="121"/>
      <c r="NMZ233" s="15"/>
      <c r="NNA233" s="15"/>
      <c r="NNB233" s="120"/>
      <c r="NNC233" s="120"/>
      <c r="NND233" s="121"/>
      <c r="NNE233" s="121"/>
      <c r="NNF233" s="120"/>
      <c r="NNG233" s="122"/>
      <c r="NNH233" s="123"/>
      <c r="NNI233" s="124"/>
      <c r="NNJ233" s="123"/>
      <c r="NNK233" s="121"/>
      <c r="NNL233" s="121"/>
      <c r="NNM233" s="121"/>
      <c r="NNN233" s="121"/>
      <c r="NNO233" s="121"/>
      <c r="NNP233" s="121"/>
      <c r="NNQ233" s="120"/>
      <c r="NNR233" s="125"/>
      <c r="NNS233" s="121"/>
      <c r="NNT233" s="121"/>
      <c r="NNU233" s="15"/>
      <c r="NNV233" s="15"/>
      <c r="NNW233" s="120"/>
      <c r="NNX233" s="120"/>
      <c r="NNY233" s="121"/>
      <c r="NNZ233" s="121"/>
      <c r="NOA233" s="120"/>
      <c r="NOB233" s="122"/>
      <c r="NOC233" s="123"/>
      <c r="NOD233" s="124"/>
      <c r="NOE233" s="123"/>
      <c r="NOF233" s="121"/>
      <c r="NOG233" s="121"/>
      <c r="NOH233" s="121"/>
      <c r="NOI233" s="121"/>
      <c r="NOJ233" s="121"/>
      <c r="NOK233" s="121"/>
      <c r="NOL233" s="120"/>
      <c r="NOM233" s="125"/>
      <c r="NON233" s="121"/>
      <c r="NOO233" s="121"/>
      <c r="NOP233" s="15"/>
      <c r="NOQ233" s="15"/>
      <c r="NOR233" s="120"/>
      <c r="NOS233" s="120"/>
      <c r="NOT233" s="121"/>
      <c r="NOU233" s="121"/>
      <c r="NOV233" s="120"/>
      <c r="NOW233" s="122"/>
      <c r="NOX233" s="123"/>
      <c r="NOY233" s="124"/>
      <c r="NOZ233" s="123"/>
      <c r="NPA233" s="121"/>
      <c r="NPB233" s="121"/>
      <c r="NPC233" s="121"/>
      <c r="NPD233" s="121"/>
      <c r="NPE233" s="121"/>
      <c r="NPF233" s="121"/>
      <c r="NPG233" s="120"/>
      <c r="NPH233" s="125"/>
      <c r="NPI233" s="121"/>
      <c r="NPJ233" s="121"/>
      <c r="NPK233" s="15"/>
      <c r="NPL233" s="15"/>
      <c r="NPM233" s="120"/>
      <c r="NPN233" s="120"/>
      <c r="NPO233" s="121"/>
      <c r="NPP233" s="121"/>
      <c r="NPQ233" s="120"/>
      <c r="NPR233" s="122"/>
      <c r="NPS233" s="123"/>
      <c r="NPT233" s="124"/>
      <c r="NPU233" s="123"/>
      <c r="NPV233" s="121"/>
      <c r="NPW233" s="121"/>
      <c r="NPX233" s="121"/>
      <c r="NPY233" s="121"/>
      <c r="NPZ233" s="121"/>
      <c r="NQA233" s="121"/>
      <c r="NQB233" s="120"/>
      <c r="NQC233" s="125"/>
      <c r="NQD233" s="121"/>
      <c r="NQE233" s="121"/>
      <c r="NQF233" s="15"/>
      <c r="NQG233" s="15"/>
      <c r="NQH233" s="120"/>
      <c r="NQI233" s="120"/>
      <c r="NQJ233" s="121"/>
      <c r="NQK233" s="121"/>
      <c r="NQL233" s="120"/>
      <c r="NQM233" s="122"/>
      <c r="NQN233" s="123"/>
      <c r="NQO233" s="124"/>
      <c r="NQP233" s="123"/>
      <c r="NQQ233" s="121"/>
      <c r="NQR233" s="121"/>
      <c r="NQS233" s="121"/>
      <c r="NQT233" s="121"/>
      <c r="NQU233" s="121"/>
      <c r="NQV233" s="121"/>
      <c r="NQW233" s="120"/>
      <c r="NQX233" s="125"/>
      <c r="NQY233" s="121"/>
      <c r="NQZ233" s="121"/>
      <c r="NRA233" s="15"/>
      <c r="NRB233" s="15"/>
      <c r="NRC233" s="120"/>
      <c r="NRD233" s="120"/>
      <c r="NRE233" s="121"/>
      <c r="NRF233" s="121"/>
      <c r="NRG233" s="120"/>
      <c r="NRH233" s="122"/>
      <c r="NRI233" s="123"/>
      <c r="NRJ233" s="124"/>
      <c r="NRK233" s="123"/>
      <c r="NRL233" s="121"/>
      <c r="NRM233" s="121"/>
      <c r="NRN233" s="121"/>
      <c r="NRO233" s="121"/>
      <c r="NRP233" s="121"/>
      <c r="NRQ233" s="121"/>
      <c r="NRR233" s="120"/>
      <c r="NRS233" s="125"/>
      <c r="NRT233" s="121"/>
      <c r="NRU233" s="121"/>
      <c r="NRV233" s="15"/>
      <c r="NRW233" s="15"/>
      <c r="NRX233" s="120"/>
      <c r="NRY233" s="120"/>
      <c r="NRZ233" s="121"/>
      <c r="NSA233" s="121"/>
      <c r="NSB233" s="120"/>
      <c r="NSC233" s="122"/>
      <c r="NSD233" s="123"/>
      <c r="NSE233" s="124"/>
      <c r="NSF233" s="123"/>
      <c r="NSG233" s="121"/>
      <c r="NSH233" s="121"/>
      <c r="NSI233" s="121"/>
      <c r="NSJ233" s="121"/>
      <c r="NSK233" s="121"/>
      <c r="NSL233" s="121"/>
      <c r="NSM233" s="120"/>
      <c r="NSN233" s="125"/>
      <c r="NSO233" s="121"/>
      <c r="NSP233" s="121"/>
      <c r="NSQ233" s="15"/>
      <c r="NSR233" s="15"/>
      <c r="NSS233" s="120"/>
      <c r="NST233" s="120"/>
      <c r="NSU233" s="121"/>
      <c r="NSV233" s="121"/>
      <c r="NSW233" s="120"/>
      <c r="NSX233" s="122"/>
      <c r="NSY233" s="123"/>
      <c r="NSZ233" s="124"/>
      <c r="NTA233" s="123"/>
      <c r="NTB233" s="121"/>
      <c r="NTC233" s="121"/>
      <c r="NTD233" s="121"/>
      <c r="NTE233" s="121"/>
      <c r="NTF233" s="121"/>
      <c r="NTG233" s="121"/>
      <c r="NTH233" s="120"/>
      <c r="NTI233" s="125"/>
      <c r="NTJ233" s="121"/>
      <c r="NTK233" s="121"/>
      <c r="NTL233" s="15"/>
      <c r="NTM233" s="15"/>
      <c r="NTN233" s="120"/>
      <c r="NTO233" s="120"/>
      <c r="NTP233" s="121"/>
      <c r="NTQ233" s="121"/>
      <c r="NTR233" s="120"/>
      <c r="NTS233" s="122"/>
      <c r="NTT233" s="123"/>
      <c r="NTU233" s="124"/>
      <c r="NTV233" s="123"/>
      <c r="NTW233" s="121"/>
      <c r="NTX233" s="121"/>
      <c r="NTY233" s="121"/>
      <c r="NTZ233" s="121"/>
      <c r="NUA233" s="121"/>
      <c r="NUB233" s="121"/>
      <c r="NUC233" s="120"/>
      <c r="NUD233" s="125"/>
      <c r="NUE233" s="121"/>
      <c r="NUF233" s="121"/>
      <c r="NUG233" s="15"/>
      <c r="NUH233" s="15"/>
      <c r="NUI233" s="120"/>
      <c r="NUJ233" s="120"/>
      <c r="NUK233" s="121"/>
      <c r="NUL233" s="121"/>
      <c r="NUM233" s="120"/>
      <c r="NUN233" s="122"/>
      <c r="NUO233" s="123"/>
      <c r="NUP233" s="124"/>
      <c r="NUQ233" s="123"/>
      <c r="NUR233" s="121"/>
      <c r="NUS233" s="121"/>
      <c r="NUT233" s="121"/>
      <c r="NUU233" s="121"/>
      <c r="NUV233" s="121"/>
      <c r="NUW233" s="121"/>
      <c r="NUX233" s="120"/>
      <c r="NUY233" s="125"/>
      <c r="NUZ233" s="121"/>
      <c r="NVA233" s="121"/>
      <c r="NVB233" s="15"/>
      <c r="NVC233" s="15"/>
      <c r="NVD233" s="120"/>
      <c r="NVE233" s="120"/>
      <c r="NVF233" s="121"/>
      <c r="NVG233" s="121"/>
      <c r="NVH233" s="120"/>
      <c r="NVI233" s="122"/>
      <c r="NVJ233" s="123"/>
      <c r="NVK233" s="124"/>
      <c r="NVL233" s="123"/>
      <c r="NVM233" s="121"/>
      <c r="NVN233" s="121"/>
      <c r="NVO233" s="121"/>
      <c r="NVP233" s="121"/>
      <c r="NVQ233" s="121"/>
      <c r="NVR233" s="121"/>
      <c r="NVS233" s="120"/>
      <c r="NVT233" s="125"/>
      <c r="NVU233" s="121"/>
      <c r="NVV233" s="121"/>
      <c r="NVW233" s="15"/>
      <c r="NVX233" s="15"/>
      <c r="NVY233" s="120"/>
      <c r="NVZ233" s="120"/>
      <c r="NWA233" s="121"/>
      <c r="NWB233" s="121"/>
      <c r="NWC233" s="120"/>
      <c r="NWD233" s="122"/>
      <c r="NWE233" s="123"/>
      <c r="NWF233" s="124"/>
      <c r="NWG233" s="123"/>
      <c r="NWH233" s="121"/>
      <c r="NWI233" s="121"/>
      <c r="NWJ233" s="121"/>
      <c r="NWK233" s="121"/>
      <c r="NWL233" s="121"/>
      <c r="NWM233" s="121"/>
      <c r="NWN233" s="120"/>
      <c r="NWO233" s="125"/>
      <c r="NWP233" s="121"/>
      <c r="NWQ233" s="121"/>
      <c r="NWR233" s="15"/>
      <c r="NWS233" s="15"/>
      <c r="NWT233" s="120"/>
      <c r="NWU233" s="120"/>
      <c r="NWV233" s="121"/>
      <c r="NWW233" s="121"/>
      <c r="NWX233" s="120"/>
      <c r="NWY233" s="122"/>
      <c r="NWZ233" s="123"/>
      <c r="NXA233" s="124"/>
      <c r="NXB233" s="123"/>
      <c r="NXC233" s="121"/>
      <c r="NXD233" s="121"/>
      <c r="NXE233" s="121"/>
      <c r="NXF233" s="121"/>
      <c r="NXG233" s="121"/>
      <c r="NXH233" s="121"/>
      <c r="NXI233" s="120"/>
      <c r="NXJ233" s="125"/>
      <c r="NXK233" s="121"/>
      <c r="NXL233" s="121"/>
      <c r="NXM233" s="15"/>
      <c r="NXN233" s="15"/>
      <c r="NXO233" s="120"/>
      <c r="NXP233" s="120"/>
      <c r="NXQ233" s="121"/>
      <c r="NXR233" s="121"/>
      <c r="NXS233" s="120"/>
      <c r="NXT233" s="122"/>
      <c r="NXU233" s="123"/>
      <c r="NXV233" s="124"/>
      <c r="NXW233" s="123"/>
      <c r="NXX233" s="121"/>
      <c r="NXY233" s="121"/>
      <c r="NXZ233" s="121"/>
      <c r="NYA233" s="121"/>
      <c r="NYB233" s="121"/>
      <c r="NYC233" s="121"/>
      <c r="NYD233" s="120"/>
      <c r="NYE233" s="125"/>
      <c r="NYF233" s="121"/>
      <c r="NYG233" s="121"/>
      <c r="NYH233" s="15"/>
      <c r="NYI233" s="15"/>
      <c r="NYJ233" s="120"/>
      <c r="NYK233" s="120"/>
      <c r="NYL233" s="121"/>
      <c r="NYM233" s="121"/>
      <c r="NYN233" s="120"/>
      <c r="NYO233" s="122"/>
      <c r="NYP233" s="123"/>
      <c r="NYQ233" s="124"/>
      <c r="NYR233" s="123"/>
      <c r="NYS233" s="121"/>
      <c r="NYT233" s="121"/>
      <c r="NYU233" s="121"/>
      <c r="NYV233" s="121"/>
      <c r="NYW233" s="121"/>
      <c r="NYX233" s="121"/>
      <c r="NYY233" s="120"/>
      <c r="NYZ233" s="125"/>
      <c r="NZA233" s="121"/>
      <c r="NZB233" s="121"/>
      <c r="NZC233" s="15"/>
      <c r="NZD233" s="15"/>
      <c r="NZE233" s="120"/>
      <c r="NZF233" s="120"/>
      <c r="NZG233" s="121"/>
      <c r="NZH233" s="121"/>
      <c r="NZI233" s="120"/>
      <c r="NZJ233" s="122"/>
      <c r="NZK233" s="123"/>
      <c r="NZL233" s="124"/>
      <c r="NZM233" s="123"/>
      <c r="NZN233" s="121"/>
      <c r="NZO233" s="121"/>
      <c r="NZP233" s="121"/>
      <c r="NZQ233" s="121"/>
      <c r="NZR233" s="121"/>
      <c r="NZS233" s="121"/>
      <c r="NZT233" s="120"/>
      <c r="NZU233" s="125"/>
      <c r="NZV233" s="121"/>
      <c r="NZW233" s="121"/>
      <c r="NZX233" s="15"/>
      <c r="NZY233" s="15"/>
      <c r="NZZ233" s="120"/>
      <c r="OAA233" s="120"/>
      <c r="OAB233" s="121"/>
      <c r="OAC233" s="121"/>
      <c r="OAD233" s="120"/>
      <c r="OAE233" s="122"/>
      <c r="OAF233" s="123"/>
      <c r="OAG233" s="124"/>
      <c r="OAH233" s="123"/>
      <c r="OAI233" s="121"/>
      <c r="OAJ233" s="121"/>
      <c r="OAK233" s="121"/>
      <c r="OAL233" s="121"/>
      <c r="OAM233" s="121"/>
      <c r="OAN233" s="121"/>
      <c r="OAO233" s="120"/>
      <c r="OAP233" s="125"/>
      <c r="OAQ233" s="121"/>
      <c r="OAR233" s="121"/>
      <c r="OAS233" s="15"/>
      <c r="OAT233" s="15"/>
      <c r="OAU233" s="120"/>
      <c r="OAV233" s="120"/>
      <c r="OAW233" s="121"/>
      <c r="OAX233" s="121"/>
      <c r="OAY233" s="120"/>
      <c r="OAZ233" s="122"/>
      <c r="OBA233" s="123"/>
      <c r="OBB233" s="124"/>
      <c r="OBC233" s="123"/>
      <c r="OBD233" s="121"/>
      <c r="OBE233" s="121"/>
      <c r="OBF233" s="121"/>
      <c r="OBG233" s="121"/>
      <c r="OBH233" s="121"/>
      <c r="OBI233" s="121"/>
      <c r="OBJ233" s="120"/>
      <c r="OBK233" s="125"/>
      <c r="OBL233" s="121"/>
      <c r="OBM233" s="121"/>
      <c r="OBN233" s="15"/>
      <c r="OBO233" s="15"/>
      <c r="OBP233" s="120"/>
      <c r="OBQ233" s="120"/>
      <c r="OBR233" s="121"/>
      <c r="OBS233" s="121"/>
      <c r="OBT233" s="120"/>
      <c r="OBU233" s="122"/>
      <c r="OBV233" s="123"/>
      <c r="OBW233" s="124"/>
      <c r="OBX233" s="123"/>
      <c r="OBY233" s="121"/>
      <c r="OBZ233" s="121"/>
      <c r="OCA233" s="121"/>
      <c r="OCB233" s="121"/>
      <c r="OCC233" s="121"/>
      <c r="OCD233" s="121"/>
      <c r="OCE233" s="120"/>
      <c r="OCF233" s="125"/>
      <c r="OCG233" s="121"/>
      <c r="OCH233" s="121"/>
      <c r="OCI233" s="15"/>
      <c r="OCJ233" s="15"/>
      <c r="OCK233" s="120"/>
      <c r="OCL233" s="120"/>
      <c r="OCM233" s="121"/>
      <c r="OCN233" s="121"/>
      <c r="OCO233" s="120"/>
      <c r="OCP233" s="122"/>
      <c r="OCQ233" s="123"/>
      <c r="OCR233" s="124"/>
      <c r="OCS233" s="123"/>
      <c r="OCT233" s="121"/>
      <c r="OCU233" s="121"/>
      <c r="OCV233" s="121"/>
      <c r="OCW233" s="121"/>
      <c r="OCX233" s="121"/>
      <c r="OCY233" s="121"/>
      <c r="OCZ233" s="120"/>
      <c r="ODA233" s="125"/>
      <c r="ODB233" s="121"/>
      <c r="ODC233" s="121"/>
      <c r="ODD233" s="15"/>
      <c r="ODE233" s="15"/>
      <c r="ODF233" s="120"/>
      <c r="ODG233" s="120"/>
      <c r="ODH233" s="121"/>
      <c r="ODI233" s="121"/>
      <c r="ODJ233" s="120"/>
      <c r="ODK233" s="122"/>
      <c r="ODL233" s="123"/>
      <c r="ODM233" s="124"/>
      <c r="ODN233" s="123"/>
      <c r="ODO233" s="121"/>
      <c r="ODP233" s="121"/>
      <c r="ODQ233" s="121"/>
      <c r="ODR233" s="121"/>
      <c r="ODS233" s="121"/>
      <c r="ODT233" s="121"/>
      <c r="ODU233" s="120"/>
      <c r="ODV233" s="125"/>
      <c r="ODW233" s="121"/>
      <c r="ODX233" s="121"/>
      <c r="ODY233" s="15"/>
      <c r="ODZ233" s="15"/>
      <c r="OEA233" s="120"/>
      <c r="OEB233" s="120"/>
      <c r="OEC233" s="121"/>
      <c r="OED233" s="121"/>
      <c r="OEE233" s="120"/>
      <c r="OEF233" s="122"/>
      <c r="OEG233" s="123"/>
      <c r="OEH233" s="124"/>
      <c r="OEI233" s="123"/>
      <c r="OEJ233" s="121"/>
      <c r="OEK233" s="121"/>
      <c r="OEL233" s="121"/>
      <c r="OEM233" s="121"/>
      <c r="OEN233" s="121"/>
      <c r="OEO233" s="121"/>
      <c r="OEP233" s="120"/>
      <c r="OEQ233" s="125"/>
      <c r="OER233" s="121"/>
      <c r="OES233" s="121"/>
      <c r="OET233" s="15"/>
      <c r="OEU233" s="15"/>
      <c r="OEV233" s="120"/>
      <c r="OEW233" s="120"/>
      <c r="OEX233" s="121"/>
      <c r="OEY233" s="121"/>
      <c r="OEZ233" s="120"/>
      <c r="OFA233" s="122"/>
      <c r="OFB233" s="123"/>
      <c r="OFC233" s="124"/>
      <c r="OFD233" s="123"/>
      <c r="OFE233" s="121"/>
      <c r="OFF233" s="121"/>
      <c r="OFG233" s="121"/>
      <c r="OFH233" s="121"/>
      <c r="OFI233" s="121"/>
      <c r="OFJ233" s="121"/>
      <c r="OFK233" s="120"/>
      <c r="OFL233" s="125"/>
      <c r="OFM233" s="121"/>
      <c r="OFN233" s="121"/>
      <c r="OFO233" s="15"/>
      <c r="OFP233" s="15"/>
      <c r="OFQ233" s="120"/>
      <c r="OFR233" s="120"/>
      <c r="OFS233" s="121"/>
      <c r="OFT233" s="121"/>
      <c r="OFU233" s="120"/>
      <c r="OFV233" s="122"/>
      <c r="OFW233" s="123"/>
      <c r="OFX233" s="124"/>
      <c r="OFY233" s="123"/>
      <c r="OFZ233" s="121"/>
      <c r="OGA233" s="121"/>
      <c r="OGB233" s="121"/>
      <c r="OGC233" s="121"/>
      <c r="OGD233" s="121"/>
      <c r="OGE233" s="121"/>
      <c r="OGF233" s="120"/>
      <c r="OGG233" s="125"/>
      <c r="OGH233" s="121"/>
      <c r="OGI233" s="121"/>
      <c r="OGJ233" s="15"/>
      <c r="OGK233" s="15"/>
      <c r="OGL233" s="120"/>
      <c r="OGM233" s="120"/>
      <c r="OGN233" s="121"/>
      <c r="OGO233" s="121"/>
      <c r="OGP233" s="120"/>
      <c r="OGQ233" s="122"/>
      <c r="OGR233" s="123"/>
      <c r="OGS233" s="124"/>
      <c r="OGT233" s="123"/>
      <c r="OGU233" s="121"/>
      <c r="OGV233" s="121"/>
      <c r="OGW233" s="121"/>
      <c r="OGX233" s="121"/>
      <c r="OGY233" s="121"/>
      <c r="OGZ233" s="121"/>
      <c r="OHA233" s="120"/>
      <c r="OHB233" s="125"/>
      <c r="OHC233" s="121"/>
      <c r="OHD233" s="121"/>
      <c r="OHE233" s="15"/>
      <c r="OHF233" s="15"/>
      <c r="OHG233" s="120"/>
      <c r="OHH233" s="120"/>
      <c r="OHI233" s="121"/>
      <c r="OHJ233" s="121"/>
      <c r="OHK233" s="120"/>
      <c r="OHL233" s="122"/>
      <c r="OHM233" s="123"/>
      <c r="OHN233" s="124"/>
      <c r="OHO233" s="123"/>
      <c r="OHP233" s="121"/>
      <c r="OHQ233" s="121"/>
      <c r="OHR233" s="121"/>
      <c r="OHS233" s="121"/>
      <c r="OHT233" s="121"/>
      <c r="OHU233" s="121"/>
      <c r="OHV233" s="120"/>
      <c r="OHW233" s="125"/>
      <c r="OHX233" s="121"/>
      <c r="OHY233" s="121"/>
      <c r="OHZ233" s="15"/>
      <c r="OIA233" s="15"/>
      <c r="OIB233" s="120"/>
      <c r="OIC233" s="120"/>
      <c r="OID233" s="121"/>
      <c r="OIE233" s="121"/>
      <c r="OIF233" s="120"/>
      <c r="OIG233" s="122"/>
      <c r="OIH233" s="123"/>
      <c r="OII233" s="124"/>
      <c r="OIJ233" s="123"/>
      <c r="OIK233" s="121"/>
      <c r="OIL233" s="121"/>
      <c r="OIM233" s="121"/>
      <c r="OIN233" s="121"/>
      <c r="OIO233" s="121"/>
      <c r="OIP233" s="121"/>
      <c r="OIQ233" s="120"/>
      <c r="OIR233" s="125"/>
      <c r="OIS233" s="121"/>
      <c r="OIT233" s="121"/>
      <c r="OIU233" s="15"/>
      <c r="OIV233" s="15"/>
      <c r="OIW233" s="120"/>
      <c r="OIX233" s="120"/>
      <c r="OIY233" s="121"/>
      <c r="OIZ233" s="121"/>
      <c r="OJA233" s="120"/>
      <c r="OJB233" s="122"/>
      <c r="OJC233" s="123"/>
      <c r="OJD233" s="124"/>
      <c r="OJE233" s="123"/>
      <c r="OJF233" s="121"/>
      <c r="OJG233" s="121"/>
      <c r="OJH233" s="121"/>
      <c r="OJI233" s="121"/>
      <c r="OJJ233" s="121"/>
      <c r="OJK233" s="121"/>
      <c r="OJL233" s="120"/>
      <c r="OJM233" s="125"/>
      <c r="OJN233" s="121"/>
      <c r="OJO233" s="121"/>
      <c r="OJP233" s="15"/>
      <c r="OJQ233" s="15"/>
      <c r="OJR233" s="120"/>
      <c r="OJS233" s="120"/>
      <c r="OJT233" s="121"/>
      <c r="OJU233" s="121"/>
      <c r="OJV233" s="120"/>
      <c r="OJW233" s="122"/>
      <c r="OJX233" s="123"/>
      <c r="OJY233" s="124"/>
      <c r="OJZ233" s="123"/>
      <c r="OKA233" s="121"/>
      <c r="OKB233" s="121"/>
      <c r="OKC233" s="121"/>
      <c r="OKD233" s="121"/>
      <c r="OKE233" s="121"/>
      <c r="OKF233" s="121"/>
      <c r="OKG233" s="120"/>
      <c r="OKH233" s="125"/>
      <c r="OKI233" s="121"/>
      <c r="OKJ233" s="121"/>
      <c r="OKK233" s="15"/>
      <c r="OKL233" s="15"/>
      <c r="OKM233" s="120"/>
      <c r="OKN233" s="120"/>
      <c r="OKO233" s="121"/>
      <c r="OKP233" s="121"/>
      <c r="OKQ233" s="120"/>
      <c r="OKR233" s="122"/>
      <c r="OKS233" s="123"/>
      <c r="OKT233" s="124"/>
      <c r="OKU233" s="123"/>
      <c r="OKV233" s="121"/>
      <c r="OKW233" s="121"/>
      <c r="OKX233" s="121"/>
      <c r="OKY233" s="121"/>
      <c r="OKZ233" s="121"/>
      <c r="OLA233" s="121"/>
      <c r="OLB233" s="120"/>
      <c r="OLC233" s="125"/>
      <c r="OLD233" s="121"/>
      <c r="OLE233" s="121"/>
      <c r="OLF233" s="15"/>
      <c r="OLG233" s="15"/>
      <c r="OLH233" s="120"/>
      <c r="OLI233" s="120"/>
      <c r="OLJ233" s="121"/>
      <c r="OLK233" s="121"/>
      <c r="OLL233" s="120"/>
      <c r="OLM233" s="122"/>
      <c r="OLN233" s="123"/>
      <c r="OLO233" s="124"/>
      <c r="OLP233" s="123"/>
      <c r="OLQ233" s="121"/>
      <c r="OLR233" s="121"/>
      <c r="OLS233" s="121"/>
      <c r="OLT233" s="121"/>
      <c r="OLU233" s="121"/>
      <c r="OLV233" s="121"/>
      <c r="OLW233" s="120"/>
      <c r="OLX233" s="125"/>
      <c r="OLY233" s="121"/>
      <c r="OLZ233" s="121"/>
      <c r="OMA233" s="15"/>
      <c r="OMB233" s="15"/>
      <c r="OMC233" s="120"/>
      <c r="OMD233" s="120"/>
      <c r="OME233" s="121"/>
      <c r="OMF233" s="121"/>
      <c r="OMG233" s="120"/>
      <c r="OMH233" s="122"/>
      <c r="OMI233" s="123"/>
      <c r="OMJ233" s="124"/>
      <c r="OMK233" s="123"/>
      <c r="OML233" s="121"/>
      <c r="OMM233" s="121"/>
      <c r="OMN233" s="121"/>
      <c r="OMO233" s="121"/>
      <c r="OMP233" s="121"/>
      <c r="OMQ233" s="121"/>
      <c r="OMR233" s="120"/>
      <c r="OMS233" s="125"/>
      <c r="OMT233" s="121"/>
      <c r="OMU233" s="121"/>
      <c r="OMV233" s="15"/>
      <c r="OMW233" s="15"/>
      <c r="OMX233" s="120"/>
      <c r="OMY233" s="120"/>
      <c r="OMZ233" s="121"/>
      <c r="ONA233" s="121"/>
      <c r="ONB233" s="120"/>
      <c r="ONC233" s="122"/>
      <c r="OND233" s="123"/>
      <c r="ONE233" s="124"/>
      <c r="ONF233" s="123"/>
      <c r="ONG233" s="121"/>
      <c r="ONH233" s="121"/>
      <c r="ONI233" s="121"/>
      <c r="ONJ233" s="121"/>
      <c r="ONK233" s="121"/>
      <c r="ONL233" s="121"/>
      <c r="ONM233" s="120"/>
      <c r="ONN233" s="125"/>
      <c r="ONO233" s="121"/>
      <c r="ONP233" s="121"/>
      <c r="ONQ233" s="15"/>
      <c r="ONR233" s="15"/>
      <c r="ONS233" s="120"/>
      <c r="ONT233" s="120"/>
      <c r="ONU233" s="121"/>
      <c r="ONV233" s="121"/>
      <c r="ONW233" s="120"/>
      <c r="ONX233" s="122"/>
      <c r="ONY233" s="123"/>
      <c r="ONZ233" s="124"/>
      <c r="OOA233" s="123"/>
      <c r="OOB233" s="121"/>
      <c r="OOC233" s="121"/>
      <c r="OOD233" s="121"/>
      <c r="OOE233" s="121"/>
      <c r="OOF233" s="121"/>
      <c r="OOG233" s="121"/>
      <c r="OOH233" s="120"/>
      <c r="OOI233" s="125"/>
      <c r="OOJ233" s="121"/>
      <c r="OOK233" s="121"/>
      <c r="OOL233" s="15"/>
      <c r="OOM233" s="15"/>
      <c r="OON233" s="120"/>
      <c r="OOO233" s="120"/>
      <c r="OOP233" s="121"/>
      <c r="OOQ233" s="121"/>
      <c r="OOR233" s="120"/>
      <c r="OOS233" s="122"/>
      <c r="OOT233" s="123"/>
      <c r="OOU233" s="124"/>
      <c r="OOV233" s="123"/>
      <c r="OOW233" s="121"/>
      <c r="OOX233" s="121"/>
      <c r="OOY233" s="121"/>
      <c r="OOZ233" s="121"/>
      <c r="OPA233" s="121"/>
      <c r="OPB233" s="121"/>
      <c r="OPC233" s="120"/>
      <c r="OPD233" s="125"/>
      <c r="OPE233" s="121"/>
      <c r="OPF233" s="121"/>
      <c r="OPG233" s="15"/>
      <c r="OPH233" s="15"/>
      <c r="OPI233" s="120"/>
      <c r="OPJ233" s="120"/>
      <c r="OPK233" s="121"/>
      <c r="OPL233" s="121"/>
      <c r="OPM233" s="120"/>
      <c r="OPN233" s="122"/>
      <c r="OPO233" s="123"/>
      <c r="OPP233" s="124"/>
      <c r="OPQ233" s="123"/>
      <c r="OPR233" s="121"/>
      <c r="OPS233" s="121"/>
      <c r="OPT233" s="121"/>
      <c r="OPU233" s="121"/>
      <c r="OPV233" s="121"/>
      <c r="OPW233" s="121"/>
      <c r="OPX233" s="120"/>
      <c r="OPY233" s="125"/>
      <c r="OPZ233" s="121"/>
      <c r="OQA233" s="121"/>
      <c r="OQB233" s="15"/>
      <c r="OQC233" s="15"/>
      <c r="OQD233" s="120"/>
      <c r="OQE233" s="120"/>
      <c r="OQF233" s="121"/>
      <c r="OQG233" s="121"/>
      <c r="OQH233" s="120"/>
      <c r="OQI233" s="122"/>
      <c r="OQJ233" s="123"/>
      <c r="OQK233" s="124"/>
      <c r="OQL233" s="123"/>
      <c r="OQM233" s="121"/>
      <c r="OQN233" s="121"/>
      <c r="OQO233" s="121"/>
      <c r="OQP233" s="121"/>
      <c r="OQQ233" s="121"/>
      <c r="OQR233" s="121"/>
      <c r="OQS233" s="120"/>
      <c r="OQT233" s="125"/>
      <c r="OQU233" s="121"/>
      <c r="OQV233" s="121"/>
      <c r="OQW233" s="15"/>
      <c r="OQX233" s="15"/>
      <c r="OQY233" s="120"/>
      <c r="OQZ233" s="120"/>
      <c r="ORA233" s="121"/>
      <c r="ORB233" s="121"/>
      <c r="ORC233" s="120"/>
      <c r="ORD233" s="122"/>
      <c r="ORE233" s="123"/>
      <c r="ORF233" s="124"/>
      <c r="ORG233" s="123"/>
      <c r="ORH233" s="121"/>
      <c r="ORI233" s="121"/>
      <c r="ORJ233" s="121"/>
      <c r="ORK233" s="121"/>
      <c r="ORL233" s="121"/>
      <c r="ORM233" s="121"/>
      <c r="ORN233" s="120"/>
      <c r="ORO233" s="125"/>
      <c r="ORP233" s="121"/>
      <c r="ORQ233" s="121"/>
      <c r="ORR233" s="15"/>
      <c r="ORS233" s="15"/>
      <c r="ORT233" s="120"/>
      <c r="ORU233" s="120"/>
      <c r="ORV233" s="121"/>
      <c r="ORW233" s="121"/>
      <c r="ORX233" s="120"/>
      <c r="ORY233" s="122"/>
      <c r="ORZ233" s="123"/>
      <c r="OSA233" s="124"/>
      <c r="OSB233" s="123"/>
      <c r="OSC233" s="121"/>
      <c r="OSD233" s="121"/>
      <c r="OSE233" s="121"/>
      <c r="OSF233" s="121"/>
      <c r="OSG233" s="121"/>
      <c r="OSH233" s="121"/>
      <c r="OSI233" s="120"/>
      <c r="OSJ233" s="125"/>
      <c r="OSK233" s="121"/>
      <c r="OSL233" s="121"/>
      <c r="OSM233" s="15"/>
      <c r="OSN233" s="15"/>
      <c r="OSO233" s="120"/>
      <c r="OSP233" s="120"/>
      <c r="OSQ233" s="121"/>
      <c r="OSR233" s="121"/>
      <c r="OSS233" s="120"/>
      <c r="OST233" s="122"/>
      <c r="OSU233" s="123"/>
      <c r="OSV233" s="124"/>
      <c r="OSW233" s="123"/>
      <c r="OSX233" s="121"/>
      <c r="OSY233" s="121"/>
      <c r="OSZ233" s="121"/>
      <c r="OTA233" s="121"/>
      <c r="OTB233" s="121"/>
      <c r="OTC233" s="121"/>
      <c r="OTD233" s="120"/>
      <c r="OTE233" s="125"/>
      <c r="OTF233" s="121"/>
      <c r="OTG233" s="121"/>
      <c r="OTH233" s="15"/>
      <c r="OTI233" s="15"/>
      <c r="OTJ233" s="120"/>
      <c r="OTK233" s="120"/>
      <c r="OTL233" s="121"/>
      <c r="OTM233" s="121"/>
      <c r="OTN233" s="120"/>
      <c r="OTO233" s="122"/>
      <c r="OTP233" s="123"/>
      <c r="OTQ233" s="124"/>
      <c r="OTR233" s="123"/>
      <c r="OTS233" s="121"/>
      <c r="OTT233" s="121"/>
      <c r="OTU233" s="121"/>
      <c r="OTV233" s="121"/>
      <c r="OTW233" s="121"/>
      <c r="OTX233" s="121"/>
      <c r="OTY233" s="120"/>
      <c r="OTZ233" s="125"/>
      <c r="OUA233" s="121"/>
      <c r="OUB233" s="121"/>
      <c r="OUC233" s="15"/>
      <c r="OUD233" s="15"/>
      <c r="OUE233" s="120"/>
      <c r="OUF233" s="120"/>
      <c r="OUG233" s="121"/>
      <c r="OUH233" s="121"/>
      <c r="OUI233" s="120"/>
      <c r="OUJ233" s="122"/>
      <c r="OUK233" s="123"/>
      <c r="OUL233" s="124"/>
      <c r="OUM233" s="123"/>
      <c r="OUN233" s="121"/>
      <c r="OUO233" s="121"/>
      <c r="OUP233" s="121"/>
      <c r="OUQ233" s="121"/>
      <c r="OUR233" s="121"/>
      <c r="OUS233" s="121"/>
      <c r="OUT233" s="120"/>
      <c r="OUU233" s="125"/>
      <c r="OUV233" s="121"/>
      <c r="OUW233" s="121"/>
      <c r="OUX233" s="15"/>
      <c r="OUY233" s="15"/>
      <c r="OUZ233" s="120"/>
      <c r="OVA233" s="120"/>
      <c r="OVB233" s="121"/>
      <c r="OVC233" s="121"/>
      <c r="OVD233" s="120"/>
      <c r="OVE233" s="122"/>
      <c r="OVF233" s="123"/>
      <c r="OVG233" s="124"/>
      <c r="OVH233" s="123"/>
      <c r="OVI233" s="121"/>
      <c r="OVJ233" s="121"/>
      <c r="OVK233" s="121"/>
      <c r="OVL233" s="121"/>
      <c r="OVM233" s="121"/>
      <c r="OVN233" s="121"/>
      <c r="OVO233" s="120"/>
      <c r="OVP233" s="125"/>
      <c r="OVQ233" s="121"/>
      <c r="OVR233" s="121"/>
      <c r="OVS233" s="15"/>
      <c r="OVT233" s="15"/>
      <c r="OVU233" s="120"/>
      <c r="OVV233" s="120"/>
      <c r="OVW233" s="121"/>
      <c r="OVX233" s="121"/>
      <c r="OVY233" s="120"/>
      <c r="OVZ233" s="122"/>
      <c r="OWA233" s="123"/>
      <c r="OWB233" s="124"/>
      <c r="OWC233" s="123"/>
      <c r="OWD233" s="121"/>
      <c r="OWE233" s="121"/>
      <c r="OWF233" s="121"/>
      <c r="OWG233" s="121"/>
      <c r="OWH233" s="121"/>
      <c r="OWI233" s="121"/>
      <c r="OWJ233" s="120"/>
      <c r="OWK233" s="125"/>
      <c r="OWL233" s="121"/>
      <c r="OWM233" s="121"/>
      <c r="OWN233" s="15"/>
      <c r="OWO233" s="15"/>
      <c r="OWP233" s="120"/>
      <c r="OWQ233" s="120"/>
      <c r="OWR233" s="121"/>
      <c r="OWS233" s="121"/>
      <c r="OWT233" s="120"/>
      <c r="OWU233" s="122"/>
      <c r="OWV233" s="123"/>
      <c r="OWW233" s="124"/>
      <c r="OWX233" s="123"/>
      <c r="OWY233" s="121"/>
      <c r="OWZ233" s="121"/>
      <c r="OXA233" s="121"/>
      <c r="OXB233" s="121"/>
      <c r="OXC233" s="121"/>
      <c r="OXD233" s="121"/>
      <c r="OXE233" s="120"/>
      <c r="OXF233" s="125"/>
      <c r="OXG233" s="121"/>
      <c r="OXH233" s="121"/>
      <c r="OXI233" s="15"/>
      <c r="OXJ233" s="15"/>
      <c r="OXK233" s="120"/>
      <c r="OXL233" s="120"/>
      <c r="OXM233" s="121"/>
      <c r="OXN233" s="121"/>
      <c r="OXO233" s="120"/>
      <c r="OXP233" s="122"/>
      <c r="OXQ233" s="123"/>
      <c r="OXR233" s="124"/>
      <c r="OXS233" s="123"/>
      <c r="OXT233" s="121"/>
      <c r="OXU233" s="121"/>
      <c r="OXV233" s="121"/>
      <c r="OXW233" s="121"/>
      <c r="OXX233" s="121"/>
      <c r="OXY233" s="121"/>
      <c r="OXZ233" s="120"/>
      <c r="OYA233" s="125"/>
      <c r="OYB233" s="121"/>
      <c r="OYC233" s="121"/>
      <c r="OYD233" s="15"/>
      <c r="OYE233" s="15"/>
      <c r="OYF233" s="120"/>
      <c r="OYG233" s="120"/>
      <c r="OYH233" s="121"/>
      <c r="OYI233" s="121"/>
      <c r="OYJ233" s="120"/>
      <c r="OYK233" s="122"/>
      <c r="OYL233" s="123"/>
      <c r="OYM233" s="124"/>
      <c r="OYN233" s="123"/>
      <c r="OYO233" s="121"/>
      <c r="OYP233" s="121"/>
      <c r="OYQ233" s="121"/>
      <c r="OYR233" s="121"/>
      <c r="OYS233" s="121"/>
      <c r="OYT233" s="121"/>
      <c r="OYU233" s="120"/>
      <c r="OYV233" s="125"/>
      <c r="OYW233" s="121"/>
      <c r="OYX233" s="121"/>
      <c r="OYY233" s="15"/>
      <c r="OYZ233" s="15"/>
      <c r="OZA233" s="120"/>
      <c r="OZB233" s="120"/>
      <c r="OZC233" s="121"/>
      <c r="OZD233" s="121"/>
      <c r="OZE233" s="120"/>
      <c r="OZF233" s="122"/>
      <c r="OZG233" s="123"/>
      <c r="OZH233" s="124"/>
      <c r="OZI233" s="123"/>
      <c r="OZJ233" s="121"/>
      <c r="OZK233" s="121"/>
      <c r="OZL233" s="121"/>
      <c r="OZM233" s="121"/>
      <c r="OZN233" s="121"/>
      <c r="OZO233" s="121"/>
      <c r="OZP233" s="120"/>
      <c r="OZQ233" s="125"/>
      <c r="OZR233" s="121"/>
      <c r="OZS233" s="121"/>
      <c r="OZT233" s="15"/>
      <c r="OZU233" s="15"/>
      <c r="OZV233" s="120"/>
      <c r="OZW233" s="120"/>
      <c r="OZX233" s="121"/>
      <c r="OZY233" s="121"/>
      <c r="OZZ233" s="120"/>
      <c r="PAA233" s="122"/>
      <c r="PAB233" s="123"/>
      <c r="PAC233" s="124"/>
      <c r="PAD233" s="123"/>
      <c r="PAE233" s="121"/>
      <c r="PAF233" s="121"/>
      <c r="PAG233" s="121"/>
      <c r="PAH233" s="121"/>
      <c r="PAI233" s="121"/>
      <c r="PAJ233" s="121"/>
      <c r="PAK233" s="120"/>
      <c r="PAL233" s="125"/>
      <c r="PAM233" s="121"/>
      <c r="PAN233" s="121"/>
      <c r="PAO233" s="15"/>
      <c r="PAP233" s="15"/>
      <c r="PAQ233" s="120"/>
      <c r="PAR233" s="120"/>
      <c r="PAS233" s="121"/>
      <c r="PAT233" s="121"/>
      <c r="PAU233" s="120"/>
      <c r="PAV233" s="122"/>
      <c r="PAW233" s="123"/>
      <c r="PAX233" s="124"/>
      <c r="PAY233" s="123"/>
      <c r="PAZ233" s="121"/>
      <c r="PBA233" s="121"/>
      <c r="PBB233" s="121"/>
      <c r="PBC233" s="121"/>
      <c r="PBD233" s="121"/>
      <c r="PBE233" s="121"/>
      <c r="PBF233" s="120"/>
      <c r="PBG233" s="125"/>
      <c r="PBH233" s="121"/>
      <c r="PBI233" s="121"/>
      <c r="PBJ233" s="15"/>
      <c r="PBK233" s="15"/>
      <c r="PBL233" s="120"/>
      <c r="PBM233" s="120"/>
      <c r="PBN233" s="121"/>
      <c r="PBO233" s="121"/>
      <c r="PBP233" s="120"/>
      <c r="PBQ233" s="122"/>
      <c r="PBR233" s="123"/>
      <c r="PBS233" s="124"/>
      <c r="PBT233" s="123"/>
      <c r="PBU233" s="121"/>
      <c r="PBV233" s="121"/>
      <c r="PBW233" s="121"/>
      <c r="PBX233" s="121"/>
      <c r="PBY233" s="121"/>
      <c r="PBZ233" s="121"/>
      <c r="PCA233" s="120"/>
      <c r="PCB233" s="125"/>
      <c r="PCC233" s="121"/>
      <c r="PCD233" s="121"/>
      <c r="PCE233" s="15"/>
      <c r="PCF233" s="15"/>
      <c r="PCG233" s="120"/>
      <c r="PCH233" s="120"/>
      <c r="PCI233" s="121"/>
      <c r="PCJ233" s="121"/>
      <c r="PCK233" s="120"/>
      <c r="PCL233" s="122"/>
      <c r="PCM233" s="123"/>
      <c r="PCN233" s="124"/>
      <c r="PCO233" s="123"/>
      <c r="PCP233" s="121"/>
      <c r="PCQ233" s="121"/>
      <c r="PCR233" s="121"/>
      <c r="PCS233" s="121"/>
      <c r="PCT233" s="121"/>
      <c r="PCU233" s="121"/>
      <c r="PCV233" s="120"/>
      <c r="PCW233" s="125"/>
      <c r="PCX233" s="121"/>
      <c r="PCY233" s="121"/>
      <c r="PCZ233" s="15"/>
      <c r="PDA233" s="15"/>
      <c r="PDB233" s="120"/>
      <c r="PDC233" s="120"/>
      <c r="PDD233" s="121"/>
      <c r="PDE233" s="121"/>
      <c r="PDF233" s="120"/>
      <c r="PDG233" s="122"/>
      <c r="PDH233" s="123"/>
      <c r="PDI233" s="124"/>
      <c r="PDJ233" s="123"/>
      <c r="PDK233" s="121"/>
      <c r="PDL233" s="121"/>
      <c r="PDM233" s="121"/>
      <c r="PDN233" s="121"/>
      <c r="PDO233" s="121"/>
      <c r="PDP233" s="121"/>
      <c r="PDQ233" s="120"/>
      <c r="PDR233" s="125"/>
      <c r="PDS233" s="121"/>
      <c r="PDT233" s="121"/>
      <c r="PDU233" s="15"/>
      <c r="PDV233" s="15"/>
      <c r="PDW233" s="120"/>
      <c r="PDX233" s="120"/>
      <c r="PDY233" s="121"/>
      <c r="PDZ233" s="121"/>
      <c r="PEA233" s="120"/>
      <c r="PEB233" s="122"/>
      <c r="PEC233" s="123"/>
      <c r="PED233" s="124"/>
      <c r="PEE233" s="123"/>
      <c r="PEF233" s="121"/>
      <c r="PEG233" s="121"/>
      <c r="PEH233" s="121"/>
      <c r="PEI233" s="121"/>
      <c r="PEJ233" s="121"/>
      <c r="PEK233" s="121"/>
      <c r="PEL233" s="120"/>
      <c r="PEM233" s="125"/>
      <c r="PEN233" s="121"/>
      <c r="PEO233" s="121"/>
      <c r="PEP233" s="15"/>
      <c r="PEQ233" s="15"/>
      <c r="PER233" s="120"/>
      <c r="PES233" s="120"/>
      <c r="PET233" s="121"/>
      <c r="PEU233" s="121"/>
      <c r="PEV233" s="120"/>
      <c r="PEW233" s="122"/>
      <c r="PEX233" s="123"/>
      <c r="PEY233" s="124"/>
      <c r="PEZ233" s="123"/>
      <c r="PFA233" s="121"/>
      <c r="PFB233" s="121"/>
      <c r="PFC233" s="121"/>
      <c r="PFD233" s="121"/>
      <c r="PFE233" s="121"/>
      <c r="PFF233" s="121"/>
      <c r="PFG233" s="120"/>
      <c r="PFH233" s="125"/>
      <c r="PFI233" s="121"/>
      <c r="PFJ233" s="121"/>
      <c r="PFK233" s="15"/>
      <c r="PFL233" s="15"/>
      <c r="PFM233" s="120"/>
      <c r="PFN233" s="120"/>
      <c r="PFO233" s="121"/>
      <c r="PFP233" s="121"/>
      <c r="PFQ233" s="120"/>
      <c r="PFR233" s="122"/>
      <c r="PFS233" s="123"/>
      <c r="PFT233" s="124"/>
      <c r="PFU233" s="123"/>
      <c r="PFV233" s="121"/>
      <c r="PFW233" s="121"/>
      <c r="PFX233" s="121"/>
      <c r="PFY233" s="121"/>
      <c r="PFZ233" s="121"/>
      <c r="PGA233" s="121"/>
      <c r="PGB233" s="120"/>
      <c r="PGC233" s="125"/>
      <c r="PGD233" s="121"/>
      <c r="PGE233" s="121"/>
      <c r="PGF233" s="15"/>
      <c r="PGG233" s="15"/>
      <c r="PGH233" s="120"/>
      <c r="PGI233" s="120"/>
      <c r="PGJ233" s="121"/>
      <c r="PGK233" s="121"/>
      <c r="PGL233" s="120"/>
      <c r="PGM233" s="122"/>
      <c r="PGN233" s="123"/>
      <c r="PGO233" s="124"/>
      <c r="PGP233" s="123"/>
      <c r="PGQ233" s="121"/>
      <c r="PGR233" s="121"/>
      <c r="PGS233" s="121"/>
      <c r="PGT233" s="121"/>
      <c r="PGU233" s="121"/>
      <c r="PGV233" s="121"/>
      <c r="PGW233" s="120"/>
      <c r="PGX233" s="125"/>
      <c r="PGY233" s="121"/>
      <c r="PGZ233" s="121"/>
      <c r="PHA233" s="15"/>
      <c r="PHB233" s="15"/>
      <c r="PHC233" s="120"/>
      <c r="PHD233" s="120"/>
      <c r="PHE233" s="121"/>
      <c r="PHF233" s="121"/>
      <c r="PHG233" s="120"/>
      <c r="PHH233" s="122"/>
      <c r="PHI233" s="123"/>
      <c r="PHJ233" s="124"/>
      <c r="PHK233" s="123"/>
      <c r="PHL233" s="121"/>
      <c r="PHM233" s="121"/>
      <c r="PHN233" s="121"/>
      <c r="PHO233" s="121"/>
      <c r="PHP233" s="121"/>
      <c r="PHQ233" s="121"/>
      <c r="PHR233" s="120"/>
      <c r="PHS233" s="125"/>
      <c r="PHT233" s="121"/>
      <c r="PHU233" s="121"/>
      <c r="PHV233" s="15"/>
      <c r="PHW233" s="15"/>
      <c r="PHX233" s="120"/>
      <c r="PHY233" s="120"/>
      <c r="PHZ233" s="121"/>
      <c r="PIA233" s="121"/>
      <c r="PIB233" s="120"/>
      <c r="PIC233" s="122"/>
      <c r="PID233" s="123"/>
      <c r="PIE233" s="124"/>
      <c r="PIF233" s="123"/>
      <c r="PIG233" s="121"/>
      <c r="PIH233" s="121"/>
      <c r="PII233" s="121"/>
      <c r="PIJ233" s="121"/>
      <c r="PIK233" s="121"/>
      <c r="PIL233" s="121"/>
      <c r="PIM233" s="120"/>
      <c r="PIN233" s="125"/>
      <c r="PIO233" s="121"/>
      <c r="PIP233" s="121"/>
      <c r="PIQ233" s="15"/>
      <c r="PIR233" s="15"/>
      <c r="PIS233" s="120"/>
      <c r="PIT233" s="120"/>
      <c r="PIU233" s="121"/>
      <c r="PIV233" s="121"/>
      <c r="PIW233" s="120"/>
      <c r="PIX233" s="122"/>
      <c r="PIY233" s="123"/>
      <c r="PIZ233" s="124"/>
      <c r="PJA233" s="123"/>
      <c r="PJB233" s="121"/>
      <c r="PJC233" s="121"/>
      <c r="PJD233" s="121"/>
      <c r="PJE233" s="121"/>
      <c r="PJF233" s="121"/>
      <c r="PJG233" s="121"/>
      <c r="PJH233" s="120"/>
      <c r="PJI233" s="125"/>
      <c r="PJJ233" s="121"/>
      <c r="PJK233" s="121"/>
      <c r="PJL233" s="15"/>
      <c r="PJM233" s="15"/>
      <c r="PJN233" s="120"/>
      <c r="PJO233" s="120"/>
      <c r="PJP233" s="121"/>
      <c r="PJQ233" s="121"/>
      <c r="PJR233" s="120"/>
      <c r="PJS233" s="122"/>
      <c r="PJT233" s="123"/>
      <c r="PJU233" s="124"/>
      <c r="PJV233" s="123"/>
      <c r="PJW233" s="121"/>
      <c r="PJX233" s="121"/>
      <c r="PJY233" s="121"/>
      <c r="PJZ233" s="121"/>
      <c r="PKA233" s="121"/>
      <c r="PKB233" s="121"/>
      <c r="PKC233" s="120"/>
      <c r="PKD233" s="125"/>
      <c r="PKE233" s="121"/>
      <c r="PKF233" s="121"/>
      <c r="PKG233" s="15"/>
      <c r="PKH233" s="15"/>
      <c r="PKI233" s="120"/>
      <c r="PKJ233" s="120"/>
      <c r="PKK233" s="121"/>
      <c r="PKL233" s="121"/>
      <c r="PKM233" s="120"/>
      <c r="PKN233" s="122"/>
      <c r="PKO233" s="123"/>
      <c r="PKP233" s="124"/>
      <c r="PKQ233" s="123"/>
      <c r="PKR233" s="121"/>
      <c r="PKS233" s="121"/>
      <c r="PKT233" s="121"/>
      <c r="PKU233" s="121"/>
      <c r="PKV233" s="121"/>
      <c r="PKW233" s="121"/>
      <c r="PKX233" s="120"/>
      <c r="PKY233" s="125"/>
      <c r="PKZ233" s="121"/>
      <c r="PLA233" s="121"/>
      <c r="PLB233" s="15"/>
      <c r="PLC233" s="15"/>
      <c r="PLD233" s="120"/>
      <c r="PLE233" s="120"/>
      <c r="PLF233" s="121"/>
      <c r="PLG233" s="121"/>
      <c r="PLH233" s="120"/>
      <c r="PLI233" s="122"/>
      <c r="PLJ233" s="123"/>
      <c r="PLK233" s="124"/>
      <c r="PLL233" s="123"/>
      <c r="PLM233" s="121"/>
      <c r="PLN233" s="121"/>
      <c r="PLO233" s="121"/>
      <c r="PLP233" s="121"/>
      <c r="PLQ233" s="121"/>
      <c r="PLR233" s="121"/>
      <c r="PLS233" s="120"/>
      <c r="PLT233" s="125"/>
      <c r="PLU233" s="121"/>
      <c r="PLV233" s="121"/>
      <c r="PLW233" s="15"/>
      <c r="PLX233" s="15"/>
      <c r="PLY233" s="120"/>
      <c r="PLZ233" s="120"/>
      <c r="PMA233" s="121"/>
      <c r="PMB233" s="121"/>
      <c r="PMC233" s="120"/>
      <c r="PMD233" s="122"/>
      <c r="PME233" s="123"/>
      <c r="PMF233" s="124"/>
      <c r="PMG233" s="123"/>
      <c r="PMH233" s="121"/>
      <c r="PMI233" s="121"/>
      <c r="PMJ233" s="121"/>
      <c r="PMK233" s="121"/>
      <c r="PML233" s="121"/>
      <c r="PMM233" s="121"/>
      <c r="PMN233" s="120"/>
      <c r="PMO233" s="125"/>
      <c r="PMP233" s="121"/>
      <c r="PMQ233" s="121"/>
      <c r="PMR233" s="15"/>
      <c r="PMS233" s="15"/>
      <c r="PMT233" s="120"/>
      <c r="PMU233" s="120"/>
      <c r="PMV233" s="121"/>
      <c r="PMW233" s="121"/>
      <c r="PMX233" s="120"/>
      <c r="PMY233" s="122"/>
      <c r="PMZ233" s="123"/>
      <c r="PNA233" s="124"/>
      <c r="PNB233" s="123"/>
      <c r="PNC233" s="121"/>
      <c r="PND233" s="121"/>
      <c r="PNE233" s="121"/>
      <c r="PNF233" s="121"/>
      <c r="PNG233" s="121"/>
      <c r="PNH233" s="121"/>
      <c r="PNI233" s="120"/>
      <c r="PNJ233" s="125"/>
      <c r="PNK233" s="121"/>
      <c r="PNL233" s="121"/>
      <c r="PNM233" s="15"/>
      <c r="PNN233" s="15"/>
      <c r="PNO233" s="120"/>
      <c r="PNP233" s="120"/>
      <c r="PNQ233" s="121"/>
      <c r="PNR233" s="121"/>
      <c r="PNS233" s="120"/>
      <c r="PNT233" s="122"/>
      <c r="PNU233" s="123"/>
      <c r="PNV233" s="124"/>
      <c r="PNW233" s="123"/>
      <c r="PNX233" s="121"/>
      <c r="PNY233" s="121"/>
      <c r="PNZ233" s="121"/>
      <c r="POA233" s="121"/>
      <c r="POB233" s="121"/>
      <c r="POC233" s="121"/>
      <c r="POD233" s="120"/>
      <c r="POE233" s="125"/>
      <c r="POF233" s="121"/>
      <c r="POG233" s="121"/>
      <c r="POH233" s="15"/>
      <c r="POI233" s="15"/>
      <c r="POJ233" s="120"/>
      <c r="POK233" s="120"/>
      <c r="POL233" s="121"/>
      <c r="POM233" s="121"/>
      <c r="PON233" s="120"/>
      <c r="POO233" s="122"/>
      <c r="POP233" s="123"/>
      <c r="POQ233" s="124"/>
      <c r="POR233" s="123"/>
      <c r="POS233" s="121"/>
      <c r="POT233" s="121"/>
      <c r="POU233" s="121"/>
      <c r="POV233" s="121"/>
      <c r="POW233" s="121"/>
      <c r="POX233" s="121"/>
      <c r="POY233" s="120"/>
      <c r="POZ233" s="125"/>
      <c r="PPA233" s="121"/>
      <c r="PPB233" s="121"/>
      <c r="PPC233" s="15"/>
      <c r="PPD233" s="15"/>
      <c r="PPE233" s="120"/>
      <c r="PPF233" s="120"/>
      <c r="PPG233" s="121"/>
      <c r="PPH233" s="121"/>
      <c r="PPI233" s="120"/>
      <c r="PPJ233" s="122"/>
      <c r="PPK233" s="123"/>
      <c r="PPL233" s="124"/>
      <c r="PPM233" s="123"/>
      <c r="PPN233" s="121"/>
      <c r="PPO233" s="121"/>
      <c r="PPP233" s="121"/>
      <c r="PPQ233" s="121"/>
      <c r="PPR233" s="121"/>
      <c r="PPS233" s="121"/>
      <c r="PPT233" s="120"/>
      <c r="PPU233" s="125"/>
      <c r="PPV233" s="121"/>
      <c r="PPW233" s="121"/>
      <c r="PPX233" s="15"/>
      <c r="PPY233" s="15"/>
      <c r="PPZ233" s="120"/>
      <c r="PQA233" s="120"/>
      <c r="PQB233" s="121"/>
      <c r="PQC233" s="121"/>
      <c r="PQD233" s="120"/>
      <c r="PQE233" s="122"/>
      <c r="PQF233" s="123"/>
      <c r="PQG233" s="124"/>
      <c r="PQH233" s="123"/>
      <c r="PQI233" s="121"/>
      <c r="PQJ233" s="121"/>
      <c r="PQK233" s="121"/>
      <c r="PQL233" s="121"/>
      <c r="PQM233" s="121"/>
      <c r="PQN233" s="121"/>
      <c r="PQO233" s="120"/>
      <c r="PQP233" s="125"/>
      <c r="PQQ233" s="121"/>
      <c r="PQR233" s="121"/>
      <c r="PQS233" s="15"/>
      <c r="PQT233" s="15"/>
      <c r="PQU233" s="120"/>
      <c r="PQV233" s="120"/>
      <c r="PQW233" s="121"/>
      <c r="PQX233" s="121"/>
      <c r="PQY233" s="120"/>
      <c r="PQZ233" s="122"/>
      <c r="PRA233" s="123"/>
      <c r="PRB233" s="124"/>
      <c r="PRC233" s="123"/>
      <c r="PRD233" s="121"/>
      <c r="PRE233" s="121"/>
      <c r="PRF233" s="121"/>
      <c r="PRG233" s="121"/>
      <c r="PRH233" s="121"/>
      <c r="PRI233" s="121"/>
      <c r="PRJ233" s="120"/>
      <c r="PRK233" s="125"/>
      <c r="PRL233" s="121"/>
      <c r="PRM233" s="121"/>
      <c r="PRN233" s="15"/>
      <c r="PRO233" s="15"/>
      <c r="PRP233" s="120"/>
      <c r="PRQ233" s="120"/>
      <c r="PRR233" s="121"/>
      <c r="PRS233" s="121"/>
      <c r="PRT233" s="120"/>
      <c r="PRU233" s="122"/>
      <c r="PRV233" s="123"/>
      <c r="PRW233" s="124"/>
      <c r="PRX233" s="123"/>
      <c r="PRY233" s="121"/>
      <c r="PRZ233" s="121"/>
      <c r="PSA233" s="121"/>
      <c r="PSB233" s="121"/>
      <c r="PSC233" s="121"/>
      <c r="PSD233" s="121"/>
      <c r="PSE233" s="120"/>
      <c r="PSF233" s="125"/>
      <c r="PSG233" s="121"/>
      <c r="PSH233" s="121"/>
      <c r="PSI233" s="15"/>
      <c r="PSJ233" s="15"/>
      <c r="PSK233" s="120"/>
      <c r="PSL233" s="120"/>
      <c r="PSM233" s="121"/>
      <c r="PSN233" s="121"/>
      <c r="PSO233" s="120"/>
      <c r="PSP233" s="122"/>
      <c r="PSQ233" s="123"/>
      <c r="PSR233" s="124"/>
      <c r="PSS233" s="123"/>
      <c r="PST233" s="121"/>
      <c r="PSU233" s="121"/>
      <c r="PSV233" s="121"/>
      <c r="PSW233" s="121"/>
      <c r="PSX233" s="121"/>
      <c r="PSY233" s="121"/>
      <c r="PSZ233" s="120"/>
      <c r="PTA233" s="125"/>
      <c r="PTB233" s="121"/>
      <c r="PTC233" s="121"/>
      <c r="PTD233" s="15"/>
      <c r="PTE233" s="15"/>
      <c r="PTF233" s="120"/>
      <c r="PTG233" s="120"/>
      <c r="PTH233" s="121"/>
      <c r="PTI233" s="121"/>
      <c r="PTJ233" s="120"/>
      <c r="PTK233" s="122"/>
      <c r="PTL233" s="123"/>
      <c r="PTM233" s="124"/>
      <c r="PTN233" s="123"/>
      <c r="PTO233" s="121"/>
      <c r="PTP233" s="121"/>
      <c r="PTQ233" s="121"/>
      <c r="PTR233" s="121"/>
      <c r="PTS233" s="121"/>
      <c r="PTT233" s="121"/>
      <c r="PTU233" s="120"/>
      <c r="PTV233" s="125"/>
      <c r="PTW233" s="121"/>
      <c r="PTX233" s="121"/>
      <c r="PTY233" s="15"/>
      <c r="PTZ233" s="15"/>
      <c r="PUA233" s="120"/>
      <c r="PUB233" s="120"/>
      <c r="PUC233" s="121"/>
      <c r="PUD233" s="121"/>
      <c r="PUE233" s="120"/>
      <c r="PUF233" s="122"/>
      <c r="PUG233" s="123"/>
      <c r="PUH233" s="124"/>
      <c r="PUI233" s="123"/>
      <c r="PUJ233" s="121"/>
      <c r="PUK233" s="121"/>
      <c r="PUL233" s="121"/>
      <c r="PUM233" s="121"/>
      <c r="PUN233" s="121"/>
      <c r="PUO233" s="121"/>
      <c r="PUP233" s="120"/>
      <c r="PUQ233" s="125"/>
      <c r="PUR233" s="121"/>
      <c r="PUS233" s="121"/>
      <c r="PUT233" s="15"/>
      <c r="PUU233" s="15"/>
      <c r="PUV233" s="120"/>
      <c r="PUW233" s="120"/>
      <c r="PUX233" s="121"/>
      <c r="PUY233" s="121"/>
      <c r="PUZ233" s="120"/>
      <c r="PVA233" s="122"/>
      <c r="PVB233" s="123"/>
      <c r="PVC233" s="124"/>
      <c r="PVD233" s="123"/>
      <c r="PVE233" s="121"/>
      <c r="PVF233" s="121"/>
      <c r="PVG233" s="121"/>
      <c r="PVH233" s="121"/>
      <c r="PVI233" s="121"/>
      <c r="PVJ233" s="121"/>
      <c r="PVK233" s="120"/>
      <c r="PVL233" s="125"/>
      <c r="PVM233" s="121"/>
      <c r="PVN233" s="121"/>
      <c r="PVO233" s="15"/>
      <c r="PVP233" s="15"/>
      <c r="PVQ233" s="120"/>
      <c r="PVR233" s="120"/>
      <c r="PVS233" s="121"/>
      <c r="PVT233" s="121"/>
      <c r="PVU233" s="120"/>
      <c r="PVV233" s="122"/>
      <c r="PVW233" s="123"/>
      <c r="PVX233" s="124"/>
      <c r="PVY233" s="123"/>
      <c r="PVZ233" s="121"/>
      <c r="PWA233" s="121"/>
      <c r="PWB233" s="121"/>
      <c r="PWC233" s="121"/>
      <c r="PWD233" s="121"/>
      <c r="PWE233" s="121"/>
      <c r="PWF233" s="120"/>
      <c r="PWG233" s="125"/>
      <c r="PWH233" s="121"/>
      <c r="PWI233" s="121"/>
      <c r="PWJ233" s="15"/>
      <c r="PWK233" s="15"/>
      <c r="PWL233" s="120"/>
      <c r="PWM233" s="120"/>
      <c r="PWN233" s="121"/>
      <c r="PWO233" s="121"/>
      <c r="PWP233" s="120"/>
      <c r="PWQ233" s="122"/>
      <c r="PWR233" s="123"/>
      <c r="PWS233" s="124"/>
      <c r="PWT233" s="123"/>
      <c r="PWU233" s="121"/>
      <c r="PWV233" s="121"/>
      <c r="PWW233" s="121"/>
      <c r="PWX233" s="121"/>
      <c r="PWY233" s="121"/>
      <c r="PWZ233" s="121"/>
      <c r="PXA233" s="120"/>
      <c r="PXB233" s="125"/>
      <c r="PXC233" s="121"/>
      <c r="PXD233" s="121"/>
      <c r="PXE233" s="15"/>
      <c r="PXF233" s="15"/>
      <c r="PXG233" s="120"/>
      <c r="PXH233" s="120"/>
      <c r="PXI233" s="121"/>
      <c r="PXJ233" s="121"/>
      <c r="PXK233" s="120"/>
      <c r="PXL233" s="122"/>
      <c r="PXM233" s="123"/>
      <c r="PXN233" s="124"/>
      <c r="PXO233" s="123"/>
      <c r="PXP233" s="121"/>
      <c r="PXQ233" s="121"/>
      <c r="PXR233" s="121"/>
      <c r="PXS233" s="121"/>
      <c r="PXT233" s="121"/>
      <c r="PXU233" s="121"/>
      <c r="PXV233" s="120"/>
      <c r="PXW233" s="125"/>
      <c r="PXX233" s="121"/>
      <c r="PXY233" s="121"/>
      <c r="PXZ233" s="15"/>
      <c r="PYA233" s="15"/>
      <c r="PYB233" s="120"/>
      <c r="PYC233" s="120"/>
      <c r="PYD233" s="121"/>
      <c r="PYE233" s="121"/>
      <c r="PYF233" s="120"/>
      <c r="PYG233" s="122"/>
      <c r="PYH233" s="123"/>
      <c r="PYI233" s="124"/>
      <c r="PYJ233" s="123"/>
      <c r="PYK233" s="121"/>
      <c r="PYL233" s="121"/>
      <c r="PYM233" s="121"/>
      <c r="PYN233" s="121"/>
      <c r="PYO233" s="121"/>
      <c r="PYP233" s="121"/>
      <c r="PYQ233" s="120"/>
      <c r="PYR233" s="125"/>
      <c r="PYS233" s="121"/>
      <c r="PYT233" s="121"/>
      <c r="PYU233" s="15"/>
      <c r="PYV233" s="15"/>
      <c r="PYW233" s="120"/>
      <c r="PYX233" s="120"/>
      <c r="PYY233" s="121"/>
      <c r="PYZ233" s="121"/>
      <c r="PZA233" s="120"/>
      <c r="PZB233" s="122"/>
      <c r="PZC233" s="123"/>
      <c r="PZD233" s="124"/>
      <c r="PZE233" s="123"/>
      <c r="PZF233" s="121"/>
      <c r="PZG233" s="121"/>
      <c r="PZH233" s="121"/>
      <c r="PZI233" s="121"/>
      <c r="PZJ233" s="121"/>
      <c r="PZK233" s="121"/>
      <c r="PZL233" s="120"/>
      <c r="PZM233" s="125"/>
      <c r="PZN233" s="121"/>
      <c r="PZO233" s="121"/>
      <c r="PZP233" s="15"/>
      <c r="PZQ233" s="15"/>
      <c r="PZR233" s="120"/>
      <c r="PZS233" s="120"/>
      <c r="PZT233" s="121"/>
      <c r="PZU233" s="121"/>
      <c r="PZV233" s="120"/>
      <c r="PZW233" s="122"/>
      <c r="PZX233" s="123"/>
      <c r="PZY233" s="124"/>
      <c r="PZZ233" s="123"/>
      <c r="QAA233" s="121"/>
      <c r="QAB233" s="121"/>
      <c r="QAC233" s="121"/>
      <c r="QAD233" s="121"/>
      <c r="QAE233" s="121"/>
      <c r="QAF233" s="121"/>
      <c r="QAG233" s="120"/>
      <c r="QAH233" s="125"/>
      <c r="QAI233" s="121"/>
      <c r="QAJ233" s="121"/>
      <c r="QAK233" s="15"/>
      <c r="QAL233" s="15"/>
      <c r="QAM233" s="120"/>
      <c r="QAN233" s="120"/>
      <c r="QAO233" s="121"/>
      <c r="QAP233" s="121"/>
      <c r="QAQ233" s="120"/>
      <c r="QAR233" s="122"/>
      <c r="QAS233" s="123"/>
      <c r="QAT233" s="124"/>
      <c r="QAU233" s="123"/>
      <c r="QAV233" s="121"/>
      <c r="QAW233" s="121"/>
      <c r="QAX233" s="121"/>
      <c r="QAY233" s="121"/>
      <c r="QAZ233" s="121"/>
      <c r="QBA233" s="121"/>
      <c r="QBB233" s="120"/>
      <c r="QBC233" s="125"/>
      <c r="QBD233" s="121"/>
      <c r="QBE233" s="121"/>
      <c r="QBF233" s="15"/>
      <c r="QBG233" s="15"/>
      <c r="QBH233" s="120"/>
      <c r="QBI233" s="120"/>
      <c r="QBJ233" s="121"/>
      <c r="QBK233" s="121"/>
      <c r="QBL233" s="120"/>
      <c r="QBM233" s="122"/>
      <c r="QBN233" s="123"/>
      <c r="QBO233" s="124"/>
      <c r="QBP233" s="123"/>
      <c r="QBQ233" s="121"/>
      <c r="QBR233" s="121"/>
      <c r="QBS233" s="121"/>
      <c r="QBT233" s="121"/>
      <c r="QBU233" s="121"/>
      <c r="QBV233" s="121"/>
      <c r="QBW233" s="120"/>
      <c r="QBX233" s="125"/>
      <c r="QBY233" s="121"/>
      <c r="QBZ233" s="121"/>
      <c r="QCA233" s="15"/>
      <c r="QCB233" s="15"/>
      <c r="QCC233" s="120"/>
      <c r="QCD233" s="120"/>
      <c r="QCE233" s="121"/>
      <c r="QCF233" s="121"/>
      <c r="QCG233" s="120"/>
      <c r="QCH233" s="122"/>
      <c r="QCI233" s="123"/>
      <c r="QCJ233" s="124"/>
      <c r="QCK233" s="123"/>
      <c r="QCL233" s="121"/>
      <c r="QCM233" s="121"/>
      <c r="QCN233" s="121"/>
      <c r="QCO233" s="121"/>
      <c r="QCP233" s="121"/>
      <c r="QCQ233" s="121"/>
      <c r="QCR233" s="120"/>
      <c r="QCS233" s="125"/>
      <c r="QCT233" s="121"/>
      <c r="QCU233" s="121"/>
      <c r="QCV233" s="15"/>
      <c r="QCW233" s="15"/>
      <c r="QCX233" s="120"/>
      <c r="QCY233" s="120"/>
      <c r="QCZ233" s="121"/>
      <c r="QDA233" s="121"/>
      <c r="QDB233" s="120"/>
      <c r="QDC233" s="122"/>
      <c r="QDD233" s="123"/>
      <c r="QDE233" s="124"/>
      <c r="QDF233" s="123"/>
      <c r="QDG233" s="121"/>
      <c r="QDH233" s="121"/>
      <c r="QDI233" s="121"/>
      <c r="QDJ233" s="121"/>
      <c r="QDK233" s="121"/>
      <c r="QDL233" s="121"/>
      <c r="QDM233" s="120"/>
      <c r="QDN233" s="125"/>
      <c r="QDO233" s="121"/>
      <c r="QDP233" s="121"/>
      <c r="QDQ233" s="15"/>
      <c r="QDR233" s="15"/>
      <c r="QDS233" s="120"/>
      <c r="QDT233" s="120"/>
      <c r="QDU233" s="121"/>
      <c r="QDV233" s="121"/>
      <c r="QDW233" s="120"/>
      <c r="QDX233" s="122"/>
      <c r="QDY233" s="123"/>
      <c r="QDZ233" s="124"/>
      <c r="QEA233" s="123"/>
      <c r="QEB233" s="121"/>
      <c r="QEC233" s="121"/>
      <c r="QED233" s="121"/>
      <c r="QEE233" s="121"/>
      <c r="QEF233" s="121"/>
      <c r="QEG233" s="121"/>
      <c r="QEH233" s="120"/>
      <c r="QEI233" s="125"/>
      <c r="QEJ233" s="121"/>
      <c r="QEK233" s="121"/>
      <c r="QEL233" s="15"/>
      <c r="QEM233" s="15"/>
      <c r="QEN233" s="120"/>
      <c r="QEO233" s="120"/>
      <c r="QEP233" s="121"/>
      <c r="QEQ233" s="121"/>
      <c r="QER233" s="120"/>
      <c r="QES233" s="122"/>
      <c r="QET233" s="123"/>
      <c r="QEU233" s="124"/>
      <c r="QEV233" s="123"/>
      <c r="QEW233" s="121"/>
      <c r="QEX233" s="121"/>
      <c r="QEY233" s="121"/>
      <c r="QEZ233" s="121"/>
      <c r="QFA233" s="121"/>
      <c r="QFB233" s="121"/>
      <c r="QFC233" s="120"/>
      <c r="QFD233" s="125"/>
      <c r="QFE233" s="121"/>
      <c r="QFF233" s="121"/>
      <c r="QFG233" s="15"/>
      <c r="QFH233" s="15"/>
      <c r="QFI233" s="120"/>
      <c r="QFJ233" s="120"/>
      <c r="QFK233" s="121"/>
      <c r="QFL233" s="121"/>
      <c r="QFM233" s="120"/>
      <c r="QFN233" s="122"/>
      <c r="QFO233" s="123"/>
      <c r="QFP233" s="124"/>
      <c r="QFQ233" s="123"/>
      <c r="QFR233" s="121"/>
      <c r="QFS233" s="121"/>
      <c r="QFT233" s="121"/>
      <c r="QFU233" s="121"/>
      <c r="QFV233" s="121"/>
      <c r="QFW233" s="121"/>
      <c r="QFX233" s="120"/>
      <c r="QFY233" s="125"/>
      <c r="QFZ233" s="121"/>
      <c r="QGA233" s="121"/>
      <c r="QGB233" s="15"/>
      <c r="QGC233" s="15"/>
      <c r="QGD233" s="120"/>
      <c r="QGE233" s="120"/>
      <c r="QGF233" s="121"/>
      <c r="QGG233" s="121"/>
      <c r="QGH233" s="120"/>
      <c r="QGI233" s="122"/>
      <c r="QGJ233" s="123"/>
      <c r="QGK233" s="124"/>
      <c r="QGL233" s="123"/>
      <c r="QGM233" s="121"/>
      <c r="QGN233" s="121"/>
      <c r="QGO233" s="121"/>
      <c r="QGP233" s="121"/>
      <c r="QGQ233" s="121"/>
      <c r="QGR233" s="121"/>
      <c r="QGS233" s="120"/>
      <c r="QGT233" s="125"/>
      <c r="QGU233" s="121"/>
      <c r="QGV233" s="121"/>
      <c r="QGW233" s="15"/>
      <c r="QGX233" s="15"/>
      <c r="QGY233" s="120"/>
      <c r="QGZ233" s="120"/>
      <c r="QHA233" s="121"/>
      <c r="QHB233" s="121"/>
      <c r="QHC233" s="120"/>
      <c r="QHD233" s="122"/>
      <c r="QHE233" s="123"/>
      <c r="QHF233" s="124"/>
      <c r="QHG233" s="123"/>
      <c r="QHH233" s="121"/>
      <c r="QHI233" s="121"/>
      <c r="QHJ233" s="121"/>
      <c r="QHK233" s="121"/>
      <c r="QHL233" s="121"/>
      <c r="QHM233" s="121"/>
      <c r="QHN233" s="120"/>
      <c r="QHO233" s="125"/>
      <c r="QHP233" s="121"/>
      <c r="QHQ233" s="121"/>
      <c r="QHR233" s="15"/>
      <c r="QHS233" s="15"/>
      <c r="QHT233" s="120"/>
      <c r="QHU233" s="120"/>
      <c r="QHV233" s="121"/>
      <c r="QHW233" s="121"/>
      <c r="QHX233" s="120"/>
      <c r="QHY233" s="122"/>
      <c r="QHZ233" s="123"/>
      <c r="QIA233" s="124"/>
      <c r="QIB233" s="123"/>
      <c r="QIC233" s="121"/>
      <c r="QID233" s="121"/>
      <c r="QIE233" s="121"/>
      <c r="QIF233" s="121"/>
      <c r="QIG233" s="121"/>
      <c r="QIH233" s="121"/>
      <c r="QII233" s="120"/>
      <c r="QIJ233" s="125"/>
      <c r="QIK233" s="121"/>
      <c r="QIL233" s="121"/>
      <c r="QIM233" s="15"/>
      <c r="QIN233" s="15"/>
      <c r="QIO233" s="120"/>
      <c r="QIP233" s="120"/>
      <c r="QIQ233" s="121"/>
      <c r="QIR233" s="121"/>
      <c r="QIS233" s="120"/>
      <c r="QIT233" s="122"/>
      <c r="QIU233" s="123"/>
      <c r="QIV233" s="124"/>
      <c r="QIW233" s="123"/>
      <c r="QIX233" s="121"/>
      <c r="QIY233" s="121"/>
      <c r="QIZ233" s="121"/>
      <c r="QJA233" s="121"/>
      <c r="QJB233" s="121"/>
      <c r="QJC233" s="121"/>
      <c r="QJD233" s="120"/>
      <c r="QJE233" s="125"/>
      <c r="QJF233" s="121"/>
      <c r="QJG233" s="121"/>
      <c r="QJH233" s="15"/>
      <c r="QJI233" s="15"/>
      <c r="QJJ233" s="120"/>
      <c r="QJK233" s="120"/>
      <c r="QJL233" s="121"/>
      <c r="QJM233" s="121"/>
      <c r="QJN233" s="120"/>
      <c r="QJO233" s="122"/>
      <c r="QJP233" s="123"/>
      <c r="QJQ233" s="124"/>
      <c r="QJR233" s="123"/>
      <c r="QJS233" s="121"/>
      <c r="QJT233" s="121"/>
      <c r="QJU233" s="121"/>
      <c r="QJV233" s="121"/>
      <c r="QJW233" s="121"/>
      <c r="QJX233" s="121"/>
      <c r="QJY233" s="120"/>
      <c r="QJZ233" s="125"/>
      <c r="QKA233" s="121"/>
      <c r="QKB233" s="121"/>
      <c r="QKC233" s="15"/>
      <c r="QKD233" s="15"/>
      <c r="QKE233" s="120"/>
      <c r="QKF233" s="120"/>
      <c r="QKG233" s="121"/>
      <c r="QKH233" s="121"/>
      <c r="QKI233" s="120"/>
      <c r="QKJ233" s="122"/>
      <c r="QKK233" s="123"/>
      <c r="QKL233" s="124"/>
      <c r="QKM233" s="123"/>
      <c r="QKN233" s="121"/>
      <c r="QKO233" s="121"/>
      <c r="QKP233" s="121"/>
      <c r="QKQ233" s="121"/>
      <c r="QKR233" s="121"/>
      <c r="QKS233" s="121"/>
      <c r="QKT233" s="120"/>
      <c r="QKU233" s="125"/>
      <c r="QKV233" s="121"/>
      <c r="QKW233" s="121"/>
      <c r="QKX233" s="15"/>
      <c r="QKY233" s="15"/>
      <c r="QKZ233" s="120"/>
      <c r="QLA233" s="120"/>
      <c r="QLB233" s="121"/>
      <c r="QLC233" s="121"/>
      <c r="QLD233" s="120"/>
      <c r="QLE233" s="122"/>
      <c r="QLF233" s="123"/>
      <c r="QLG233" s="124"/>
      <c r="QLH233" s="123"/>
      <c r="QLI233" s="121"/>
      <c r="QLJ233" s="121"/>
      <c r="QLK233" s="121"/>
      <c r="QLL233" s="121"/>
      <c r="QLM233" s="121"/>
      <c r="QLN233" s="121"/>
      <c r="QLO233" s="120"/>
      <c r="QLP233" s="125"/>
      <c r="QLQ233" s="121"/>
      <c r="QLR233" s="121"/>
      <c r="QLS233" s="15"/>
      <c r="QLT233" s="15"/>
      <c r="QLU233" s="120"/>
      <c r="QLV233" s="120"/>
      <c r="QLW233" s="121"/>
      <c r="QLX233" s="121"/>
      <c r="QLY233" s="120"/>
      <c r="QLZ233" s="122"/>
      <c r="QMA233" s="123"/>
      <c r="QMB233" s="124"/>
      <c r="QMC233" s="123"/>
      <c r="QMD233" s="121"/>
      <c r="QME233" s="121"/>
      <c r="QMF233" s="121"/>
      <c r="QMG233" s="121"/>
      <c r="QMH233" s="121"/>
      <c r="QMI233" s="121"/>
      <c r="QMJ233" s="120"/>
      <c r="QMK233" s="125"/>
      <c r="QML233" s="121"/>
      <c r="QMM233" s="121"/>
      <c r="QMN233" s="15"/>
      <c r="QMO233" s="15"/>
      <c r="QMP233" s="120"/>
      <c r="QMQ233" s="120"/>
      <c r="QMR233" s="121"/>
      <c r="QMS233" s="121"/>
      <c r="QMT233" s="120"/>
      <c r="QMU233" s="122"/>
      <c r="QMV233" s="123"/>
      <c r="QMW233" s="124"/>
      <c r="QMX233" s="123"/>
      <c r="QMY233" s="121"/>
      <c r="QMZ233" s="121"/>
      <c r="QNA233" s="121"/>
      <c r="QNB233" s="121"/>
      <c r="QNC233" s="121"/>
      <c r="QND233" s="121"/>
      <c r="QNE233" s="120"/>
      <c r="QNF233" s="125"/>
      <c r="QNG233" s="121"/>
      <c r="QNH233" s="121"/>
      <c r="QNI233" s="15"/>
      <c r="QNJ233" s="15"/>
      <c r="QNK233" s="120"/>
      <c r="QNL233" s="120"/>
      <c r="QNM233" s="121"/>
      <c r="QNN233" s="121"/>
      <c r="QNO233" s="120"/>
      <c r="QNP233" s="122"/>
      <c r="QNQ233" s="123"/>
      <c r="QNR233" s="124"/>
      <c r="QNS233" s="123"/>
      <c r="QNT233" s="121"/>
      <c r="QNU233" s="121"/>
      <c r="QNV233" s="121"/>
      <c r="QNW233" s="121"/>
      <c r="QNX233" s="121"/>
      <c r="QNY233" s="121"/>
      <c r="QNZ233" s="120"/>
      <c r="QOA233" s="125"/>
      <c r="QOB233" s="121"/>
      <c r="QOC233" s="121"/>
      <c r="QOD233" s="15"/>
      <c r="QOE233" s="15"/>
      <c r="QOF233" s="120"/>
      <c r="QOG233" s="120"/>
      <c r="QOH233" s="121"/>
      <c r="QOI233" s="121"/>
      <c r="QOJ233" s="120"/>
      <c r="QOK233" s="122"/>
      <c r="QOL233" s="123"/>
      <c r="QOM233" s="124"/>
      <c r="QON233" s="123"/>
      <c r="QOO233" s="121"/>
      <c r="QOP233" s="121"/>
      <c r="QOQ233" s="121"/>
      <c r="QOR233" s="121"/>
      <c r="QOS233" s="121"/>
      <c r="QOT233" s="121"/>
      <c r="QOU233" s="120"/>
      <c r="QOV233" s="125"/>
      <c r="QOW233" s="121"/>
      <c r="QOX233" s="121"/>
      <c r="QOY233" s="15"/>
      <c r="QOZ233" s="15"/>
      <c r="QPA233" s="120"/>
      <c r="QPB233" s="120"/>
      <c r="QPC233" s="121"/>
      <c r="QPD233" s="121"/>
      <c r="QPE233" s="120"/>
      <c r="QPF233" s="122"/>
      <c r="QPG233" s="123"/>
      <c r="QPH233" s="124"/>
      <c r="QPI233" s="123"/>
      <c r="QPJ233" s="121"/>
      <c r="QPK233" s="121"/>
      <c r="QPL233" s="121"/>
      <c r="QPM233" s="121"/>
      <c r="QPN233" s="121"/>
      <c r="QPO233" s="121"/>
      <c r="QPP233" s="120"/>
      <c r="QPQ233" s="125"/>
      <c r="QPR233" s="121"/>
      <c r="QPS233" s="121"/>
      <c r="QPT233" s="15"/>
      <c r="QPU233" s="15"/>
      <c r="QPV233" s="120"/>
      <c r="QPW233" s="120"/>
      <c r="QPX233" s="121"/>
      <c r="QPY233" s="121"/>
      <c r="QPZ233" s="120"/>
      <c r="QQA233" s="122"/>
      <c r="QQB233" s="123"/>
      <c r="QQC233" s="124"/>
      <c r="QQD233" s="123"/>
      <c r="QQE233" s="121"/>
      <c r="QQF233" s="121"/>
      <c r="QQG233" s="121"/>
      <c r="QQH233" s="121"/>
      <c r="QQI233" s="121"/>
      <c r="QQJ233" s="121"/>
      <c r="QQK233" s="120"/>
      <c r="QQL233" s="125"/>
      <c r="QQM233" s="121"/>
      <c r="QQN233" s="121"/>
      <c r="QQO233" s="15"/>
      <c r="QQP233" s="15"/>
      <c r="QQQ233" s="120"/>
      <c r="QQR233" s="120"/>
      <c r="QQS233" s="121"/>
      <c r="QQT233" s="121"/>
      <c r="QQU233" s="120"/>
      <c r="QQV233" s="122"/>
      <c r="QQW233" s="123"/>
      <c r="QQX233" s="124"/>
      <c r="QQY233" s="123"/>
      <c r="QQZ233" s="121"/>
      <c r="QRA233" s="121"/>
      <c r="QRB233" s="121"/>
      <c r="QRC233" s="121"/>
      <c r="QRD233" s="121"/>
      <c r="QRE233" s="121"/>
      <c r="QRF233" s="120"/>
      <c r="QRG233" s="125"/>
      <c r="QRH233" s="121"/>
      <c r="QRI233" s="121"/>
      <c r="QRJ233" s="15"/>
      <c r="QRK233" s="15"/>
      <c r="QRL233" s="120"/>
      <c r="QRM233" s="120"/>
      <c r="QRN233" s="121"/>
      <c r="QRO233" s="121"/>
      <c r="QRP233" s="120"/>
      <c r="QRQ233" s="122"/>
      <c r="QRR233" s="123"/>
      <c r="QRS233" s="124"/>
      <c r="QRT233" s="123"/>
      <c r="QRU233" s="121"/>
      <c r="QRV233" s="121"/>
      <c r="QRW233" s="121"/>
      <c r="QRX233" s="121"/>
      <c r="QRY233" s="121"/>
      <c r="QRZ233" s="121"/>
      <c r="QSA233" s="120"/>
      <c r="QSB233" s="125"/>
      <c r="QSC233" s="121"/>
      <c r="QSD233" s="121"/>
      <c r="QSE233" s="15"/>
      <c r="QSF233" s="15"/>
      <c r="QSG233" s="120"/>
      <c r="QSH233" s="120"/>
      <c r="QSI233" s="121"/>
      <c r="QSJ233" s="121"/>
      <c r="QSK233" s="120"/>
      <c r="QSL233" s="122"/>
      <c r="QSM233" s="123"/>
      <c r="QSN233" s="124"/>
      <c r="QSO233" s="123"/>
      <c r="QSP233" s="121"/>
      <c r="QSQ233" s="121"/>
      <c r="QSR233" s="121"/>
      <c r="QSS233" s="121"/>
      <c r="QST233" s="121"/>
      <c r="QSU233" s="121"/>
      <c r="QSV233" s="120"/>
      <c r="QSW233" s="125"/>
      <c r="QSX233" s="121"/>
      <c r="QSY233" s="121"/>
      <c r="QSZ233" s="15"/>
      <c r="QTA233" s="15"/>
      <c r="QTB233" s="120"/>
      <c r="QTC233" s="120"/>
      <c r="QTD233" s="121"/>
      <c r="QTE233" s="121"/>
      <c r="QTF233" s="120"/>
      <c r="QTG233" s="122"/>
      <c r="QTH233" s="123"/>
      <c r="QTI233" s="124"/>
      <c r="QTJ233" s="123"/>
      <c r="QTK233" s="121"/>
      <c r="QTL233" s="121"/>
      <c r="QTM233" s="121"/>
      <c r="QTN233" s="121"/>
      <c r="QTO233" s="121"/>
      <c r="QTP233" s="121"/>
      <c r="QTQ233" s="120"/>
      <c r="QTR233" s="125"/>
      <c r="QTS233" s="121"/>
      <c r="QTT233" s="121"/>
      <c r="QTU233" s="15"/>
      <c r="QTV233" s="15"/>
      <c r="QTW233" s="120"/>
      <c r="QTX233" s="120"/>
      <c r="QTY233" s="121"/>
      <c r="QTZ233" s="121"/>
      <c r="QUA233" s="120"/>
      <c r="QUB233" s="122"/>
      <c r="QUC233" s="123"/>
      <c r="QUD233" s="124"/>
      <c r="QUE233" s="123"/>
      <c r="QUF233" s="121"/>
      <c r="QUG233" s="121"/>
      <c r="QUH233" s="121"/>
      <c r="QUI233" s="121"/>
      <c r="QUJ233" s="121"/>
      <c r="QUK233" s="121"/>
      <c r="QUL233" s="120"/>
      <c r="QUM233" s="125"/>
      <c r="QUN233" s="121"/>
      <c r="QUO233" s="121"/>
      <c r="QUP233" s="15"/>
      <c r="QUQ233" s="15"/>
      <c r="QUR233" s="120"/>
      <c r="QUS233" s="120"/>
      <c r="QUT233" s="121"/>
      <c r="QUU233" s="121"/>
      <c r="QUV233" s="120"/>
      <c r="QUW233" s="122"/>
      <c r="QUX233" s="123"/>
      <c r="QUY233" s="124"/>
      <c r="QUZ233" s="123"/>
      <c r="QVA233" s="121"/>
      <c r="QVB233" s="121"/>
      <c r="QVC233" s="121"/>
      <c r="QVD233" s="121"/>
      <c r="QVE233" s="121"/>
      <c r="QVF233" s="121"/>
      <c r="QVG233" s="120"/>
      <c r="QVH233" s="125"/>
      <c r="QVI233" s="121"/>
      <c r="QVJ233" s="121"/>
      <c r="QVK233" s="15"/>
      <c r="QVL233" s="15"/>
      <c r="QVM233" s="120"/>
      <c r="QVN233" s="120"/>
      <c r="QVO233" s="121"/>
      <c r="QVP233" s="121"/>
      <c r="QVQ233" s="120"/>
      <c r="QVR233" s="122"/>
      <c r="QVS233" s="123"/>
      <c r="QVT233" s="124"/>
      <c r="QVU233" s="123"/>
      <c r="QVV233" s="121"/>
      <c r="QVW233" s="121"/>
      <c r="QVX233" s="121"/>
      <c r="QVY233" s="121"/>
      <c r="QVZ233" s="121"/>
      <c r="QWA233" s="121"/>
      <c r="QWB233" s="120"/>
      <c r="QWC233" s="125"/>
      <c r="QWD233" s="121"/>
      <c r="QWE233" s="121"/>
      <c r="QWF233" s="15"/>
      <c r="QWG233" s="15"/>
      <c r="QWH233" s="120"/>
      <c r="QWI233" s="120"/>
      <c r="QWJ233" s="121"/>
      <c r="QWK233" s="121"/>
      <c r="QWL233" s="120"/>
      <c r="QWM233" s="122"/>
      <c r="QWN233" s="123"/>
      <c r="QWO233" s="124"/>
      <c r="QWP233" s="123"/>
      <c r="QWQ233" s="121"/>
      <c r="QWR233" s="121"/>
      <c r="QWS233" s="121"/>
      <c r="QWT233" s="121"/>
      <c r="QWU233" s="121"/>
      <c r="QWV233" s="121"/>
      <c r="QWW233" s="120"/>
      <c r="QWX233" s="125"/>
      <c r="QWY233" s="121"/>
      <c r="QWZ233" s="121"/>
      <c r="QXA233" s="15"/>
      <c r="QXB233" s="15"/>
      <c r="QXC233" s="120"/>
      <c r="QXD233" s="120"/>
      <c r="QXE233" s="121"/>
      <c r="QXF233" s="121"/>
      <c r="QXG233" s="120"/>
      <c r="QXH233" s="122"/>
      <c r="QXI233" s="123"/>
      <c r="QXJ233" s="124"/>
      <c r="QXK233" s="123"/>
      <c r="QXL233" s="121"/>
      <c r="QXM233" s="121"/>
      <c r="QXN233" s="121"/>
      <c r="QXO233" s="121"/>
      <c r="QXP233" s="121"/>
      <c r="QXQ233" s="121"/>
      <c r="QXR233" s="120"/>
      <c r="QXS233" s="125"/>
      <c r="QXT233" s="121"/>
      <c r="QXU233" s="121"/>
      <c r="QXV233" s="15"/>
      <c r="QXW233" s="15"/>
      <c r="QXX233" s="120"/>
      <c r="QXY233" s="120"/>
      <c r="QXZ233" s="121"/>
      <c r="QYA233" s="121"/>
      <c r="QYB233" s="120"/>
      <c r="QYC233" s="122"/>
      <c r="QYD233" s="123"/>
      <c r="QYE233" s="124"/>
      <c r="QYF233" s="123"/>
      <c r="QYG233" s="121"/>
      <c r="QYH233" s="121"/>
      <c r="QYI233" s="121"/>
      <c r="QYJ233" s="121"/>
      <c r="QYK233" s="121"/>
      <c r="QYL233" s="121"/>
      <c r="QYM233" s="120"/>
      <c r="QYN233" s="125"/>
      <c r="QYO233" s="121"/>
      <c r="QYP233" s="121"/>
      <c r="QYQ233" s="15"/>
      <c r="QYR233" s="15"/>
      <c r="QYS233" s="120"/>
      <c r="QYT233" s="120"/>
      <c r="QYU233" s="121"/>
      <c r="QYV233" s="121"/>
      <c r="QYW233" s="120"/>
      <c r="QYX233" s="122"/>
      <c r="QYY233" s="123"/>
      <c r="QYZ233" s="124"/>
      <c r="QZA233" s="123"/>
      <c r="QZB233" s="121"/>
      <c r="QZC233" s="121"/>
      <c r="QZD233" s="121"/>
      <c r="QZE233" s="121"/>
      <c r="QZF233" s="121"/>
      <c r="QZG233" s="121"/>
      <c r="QZH233" s="120"/>
      <c r="QZI233" s="125"/>
      <c r="QZJ233" s="121"/>
      <c r="QZK233" s="121"/>
      <c r="QZL233" s="15"/>
      <c r="QZM233" s="15"/>
      <c r="QZN233" s="120"/>
      <c r="QZO233" s="120"/>
      <c r="QZP233" s="121"/>
      <c r="QZQ233" s="121"/>
      <c r="QZR233" s="120"/>
      <c r="QZS233" s="122"/>
      <c r="QZT233" s="123"/>
      <c r="QZU233" s="124"/>
      <c r="QZV233" s="123"/>
      <c r="QZW233" s="121"/>
      <c r="QZX233" s="121"/>
      <c r="QZY233" s="121"/>
      <c r="QZZ233" s="121"/>
      <c r="RAA233" s="121"/>
      <c r="RAB233" s="121"/>
      <c r="RAC233" s="120"/>
      <c r="RAD233" s="125"/>
      <c r="RAE233" s="121"/>
      <c r="RAF233" s="121"/>
      <c r="RAG233" s="15"/>
      <c r="RAH233" s="15"/>
      <c r="RAI233" s="120"/>
      <c r="RAJ233" s="120"/>
      <c r="RAK233" s="121"/>
      <c r="RAL233" s="121"/>
      <c r="RAM233" s="120"/>
      <c r="RAN233" s="122"/>
      <c r="RAO233" s="123"/>
      <c r="RAP233" s="124"/>
      <c r="RAQ233" s="123"/>
      <c r="RAR233" s="121"/>
      <c r="RAS233" s="121"/>
      <c r="RAT233" s="121"/>
      <c r="RAU233" s="121"/>
      <c r="RAV233" s="121"/>
      <c r="RAW233" s="121"/>
      <c r="RAX233" s="120"/>
      <c r="RAY233" s="125"/>
      <c r="RAZ233" s="121"/>
      <c r="RBA233" s="121"/>
      <c r="RBB233" s="15"/>
      <c r="RBC233" s="15"/>
      <c r="RBD233" s="120"/>
      <c r="RBE233" s="120"/>
      <c r="RBF233" s="121"/>
      <c r="RBG233" s="121"/>
      <c r="RBH233" s="120"/>
      <c r="RBI233" s="122"/>
      <c r="RBJ233" s="123"/>
      <c r="RBK233" s="124"/>
      <c r="RBL233" s="123"/>
      <c r="RBM233" s="121"/>
      <c r="RBN233" s="121"/>
      <c r="RBO233" s="121"/>
      <c r="RBP233" s="121"/>
      <c r="RBQ233" s="121"/>
      <c r="RBR233" s="121"/>
      <c r="RBS233" s="120"/>
      <c r="RBT233" s="125"/>
      <c r="RBU233" s="121"/>
      <c r="RBV233" s="121"/>
      <c r="RBW233" s="15"/>
      <c r="RBX233" s="15"/>
      <c r="RBY233" s="120"/>
      <c r="RBZ233" s="120"/>
      <c r="RCA233" s="121"/>
      <c r="RCB233" s="121"/>
      <c r="RCC233" s="120"/>
      <c r="RCD233" s="122"/>
      <c r="RCE233" s="123"/>
      <c r="RCF233" s="124"/>
      <c r="RCG233" s="123"/>
      <c r="RCH233" s="121"/>
      <c r="RCI233" s="121"/>
      <c r="RCJ233" s="121"/>
      <c r="RCK233" s="121"/>
      <c r="RCL233" s="121"/>
      <c r="RCM233" s="121"/>
      <c r="RCN233" s="120"/>
      <c r="RCO233" s="125"/>
      <c r="RCP233" s="121"/>
      <c r="RCQ233" s="121"/>
      <c r="RCR233" s="15"/>
      <c r="RCS233" s="15"/>
      <c r="RCT233" s="120"/>
      <c r="RCU233" s="120"/>
      <c r="RCV233" s="121"/>
      <c r="RCW233" s="121"/>
      <c r="RCX233" s="120"/>
      <c r="RCY233" s="122"/>
      <c r="RCZ233" s="123"/>
      <c r="RDA233" s="124"/>
      <c r="RDB233" s="123"/>
      <c r="RDC233" s="121"/>
      <c r="RDD233" s="121"/>
      <c r="RDE233" s="121"/>
      <c r="RDF233" s="121"/>
      <c r="RDG233" s="121"/>
      <c r="RDH233" s="121"/>
      <c r="RDI233" s="120"/>
      <c r="RDJ233" s="125"/>
      <c r="RDK233" s="121"/>
      <c r="RDL233" s="121"/>
      <c r="RDM233" s="15"/>
      <c r="RDN233" s="15"/>
      <c r="RDO233" s="120"/>
      <c r="RDP233" s="120"/>
      <c r="RDQ233" s="121"/>
      <c r="RDR233" s="121"/>
      <c r="RDS233" s="120"/>
      <c r="RDT233" s="122"/>
      <c r="RDU233" s="123"/>
      <c r="RDV233" s="124"/>
      <c r="RDW233" s="123"/>
      <c r="RDX233" s="121"/>
      <c r="RDY233" s="121"/>
      <c r="RDZ233" s="121"/>
      <c r="REA233" s="121"/>
      <c r="REB233" s="121"/>
      <c r="REC233" s="121"/>
      <c r="RED233" s="120"/>
      <c r="REE233" s="125"/>
      <c r="REF233" s="121"/>
      <c r="REG233" s="121"/>
      <c r="REH233" s="15"/>
      <c r="REI233" s="15"/>
      <c r="REJ233" s="120"/>
      <c r="REK233" s="120"/>
      <c r="REL233" s="121"/>
      <c r="REM233" s="121"/>
      <c r="REN233" s="120"/>
      <c r="REO233" s="122"/>
      <c r="REP233" s="123"/>
      <c r="REQ233" s="124"/>
      <c r="RER233" s="123"/>
      <c r="RES233" s="121"/>
      <c r="RET233" s="121"/>
      <c r="REU233" s="121"/>
      <c r="REV233" s="121"/>
      <c r="REW233" s="121"/>
      <c r="REX233" s="121"/>
      <c r="REY233" s="120"/>
      <c r="REZ233" s="125"/>
      <c r="RFA233" s="121"/>
      <c r="RFB233" s="121"/>
      <c r="RFC233" s="15"/>
      <c r="RFD233" s="15"/>
      <c r="RFE233" s="120"/>
      <c r="RFF233" s="120"/>
      <c r="RFG233" s="121"/>
      <c r="RFH233" s="121"/>
      <c r="RFI233" s="120"/>
      <c r="RFJ233" s="122"/>
      <c r="RFK233" s="123"/>
      <c r="RFL233" s="124"/>
      <c r="RFM233" s="123"/>
      <c r="RFN233" s="121"/>
      <c r="RFO233" s="121"/>
      <c r="RFP233" s="121"/>
      <c r="RFQ233" s="121"/>
      <c r="RFR233" s="121"/>
      <c r="RFS233" s="121"/>
      <c r="RFT233" s="120"/>
      <c r="RFU233" s="125"/>
      <c r="RFV233" s="121"/>
      <c r="RFW233" s="121"/>
      <c r="RFX233" s="15"/>
      <c r="RFY233" s="15"/>
      <c r="RFZ233" s="120"/>
      <c r="RGA233" s="120"/>
      <c r="RGB233" s="121"/>
      <c r="RGC233" s="121"/>
      <c r="RGD233" s="120"/>
      <c r="RGE233" s="122"/>
      <c r="RGF233" s="123"/>
      <c r="RGG233" s="124"/>
      <c r="RGH233" s="123"/>
      <c r="RGI233" s="121"/>
      <c r="RGJ233" s="121"/>
      <c r="RGK233" s="121"/>
      <c r="RGL233" s="121"/>
      <c r="RGM233" s="121"/>
      <c r="RGN233" s="121"/>
      <c r="RGO233" s="120"/>
      <c r="RGP233" s="125"/>
      <c r="RGQ233" s="121"/>
      <c r="RGR233" s="121"/>
      <c r="RGS233" s="15"/>
      <c r="RGT233" s="15"/>
      <c r="RGU233" s="120"/>
      <c r="RGV233" s="120"/>
      <c r="RGW233" s="121"/>
      <c r="RGX233" s="121"/>
      <c r="RGY233" s="120"/>
      <c r="RGZ233" s="122"/>
      <c r="RHA233" s="123"/>
      <c r="RHB233" s="124"/>
      <c r="RHC233" s="123"/>
      <c r="RHD233" s="121"/>
      <c r="RHE233" s="121"/>
      <c r="RHF233" s="121"/>
      <c r="RHG233" s="121"/>
      <c r="RHH233" s="121"/>
      <c r="RHI233" s="121"/>
      <c r="RHJ233" s="120"/>
      <c r="RHK233" s="125"/>
      <c r="RHL233" s="121"/>
      <c r="RHM233" s="121"/>
      <c r="RHN233" s="15"/>
      <c r="RHO233" s="15"/>
      <c r="RHP233" s="120"/>
      <c r="RHQ233" s="120"/>
      <c r="RHR233" s="121"/>
      <c r="RHS233" s="121"/>
      <c r="RHT233" s="120"/>
      <c r="RHU233" s="122"/>
      <c r="RHV233" s="123"/>
      <c r="RHW233" s="124"/>
      <c r="RHX233" s="123"/>
      <c r="RHY233" s="121"/>
      <c r="RHZ233" s="121"/>
      <c r="RIA233" s="121"/>
      <c r="RIB233" s="121"/>
      <c r="RIC233" s="121"/>
      <c r="RID233" s="121"/>
      <c r="RIE233" s="120"/>
      <c r="RIF233" s="125"/>
      <c r="RIG233" s="121"/>
      <c r="RIH233" s="121"/>
      <c r="RII233" s="15"/>
      <c r="RIJ233" s="15"/>
      <c r="RIK233" s="120"/>
      <c r="RIL233" s="120"/>
      <c r="RIM233" s="121"/>
      <c r="RIN233" s="121"/>
      <c r="RIO233" s="120"/>
      <c r="RIP233" s="122"/>
      <c r="RIQ233" s="123"/>
      <c r="RIR233" s="124"/>
      <c r="RIS233" s="123"/>
      <c r="RIT233" s="121"/>
      <c r="RIU233" s="121"/>
      <c r="RIV233" s="121"/>
      <c r="RIW233" s="121"/>
      <c r="RIX233" s="121"/>
      <c r="RIY233" s="121"/>
      <c r="RIZ233" s="120"/>
      <c r="RJA233" s="125"/>
      <c r="RJB233" s="121"/>
      <c r="RJC233" s="121"/>
      <c r="RJD233" s="15"/>
      <c r="RJE233" s="15"/>
      <c r="RJF233" s="120"/>
      <c r="RJG233" s="120"/>
      <c r="RJH233" s="121"/>
      <c r="RJI233" s="121"/>
      <c r="RJJ233" s="120"/>
      <c r="RJK233" s="122"/>
      <c r="RJL233" s="123"/>
      <c r="RJM233" s="124"/>
      <c r="RJN233" s="123"/>
      <c r="RJO233" s="121"/>
      <c r="RJP233" s="121"/>
      <c r="RJQ233" s="121"/>
      <c r="RJR233" s="121"/>
      <c r="RJS233" s="121"/>
      <c r="RJT233" s="121"/>
      <c r="RJU233" s="120"/>
      <c r="RJV233" s="125"/>
      <c r="RJW233" s="121"/>
      <c r="RJX233" s="121"/>
      <c r="RJY233" s="15"/>
      <c r="RJZ233" s="15"/>
      <c r="RKA233" s="120"/>
      <c r="RKB233" s="120"/>
      <c r="RKC233" s="121"/>
      <c r="RKD233" s="121"/>
      <c r="RKE233" s="120"/>
      <c r="RKF233" s="122"/>
      <c r="RKG233" s="123"/>
      <c r="RKH233" s="124"/>
      <c r="RKI233" s="123"/>
      <c r="RKJ233" s="121"/>
      <c r="RKK233" s="121"/>
      <c r="RKL233" s="121"/>
      <c r="RKM233" s="121"/>
      <c r="RKN233" s="121"/>
      <c r="RKO233" s="121"/>
      <c r="RKP233" s="120"/>
      <c r="RKQ233" s="125"/>
      <c r="RKR233" s="121"/>
      <c r="RKS233" s="121"/>
      <c r="RKT233" s="15"/>
      <c r="RKU233" s="15"/>
      <c r="RKV233" s="120"/>
      <c r="RKW233" s="120"/>
      <c r="RKX233" s="121"/>
      <c r="RKY233" s="121"/>
      <c r="RKZ233" s="120"/>
      <c r="RLA233" s="122"/>
      <c r="RLB233" s="123"/>
      <c r="RLC233" s="124"/>
      <c r="RLD233" s="123"/>
      <c r="RLE233" s="121"/>
      <c r="RLF233" s="121"/>
      <c r="RLG233" s="121"/>
      <c r="RLH233" s="121"/>
      <c r="RLI233" s="121"/>
      <c r="RLJ233" s="121"/>
      <c r="RLK233" s="120"/>
      <c r="RLL233" s="125"/>
      <c r="RLM233" s="121"/>
      <c r="RLN233" s="121"/>
      <c r="RLO233" s="15"/>
      <c r="RLP233" s="15"/>
      <c r="RLQ233" s="120"/>
      <c r="RLR233" s="120"/>
      <c r="RLS233" s="121"/>
      <c r="RLT233" s="121"/>
      <c r="RLU233" s="120"/>
      <c r="RLV233" s="122"/>
      <c r="RLW233" s="123"/>
      <c r="RLX233" s="124"/>
      <c r="RLY233" s="123"/>
      <c r="RLZ233" s="121"/>
      <c r="RMA233" s="121"/>
      <c r="RMB233" s="121"/>
      <c r="RMC233" s="121"/>
      <c r="RMD233" s="121"/>
      <c r="RME233" s="121"/>
      <c r="RMF233" s="120"/>
      <c r="RMG233" s="125"/>
      <c r="RMH233" s="121"/>
      <c r="RMI233" s="121"/>
      <c r="RMJ233" s="15"/>
      <c r="RMK233" s="15"/>
      <c r="RML233" s="120"/>
      <c r="RMM233" s="120"/>
      <c r="RMN233" s="121"/>
      <c r="RMO233" s="121"/>
      <c r="RMP233" s="120"/>
      <c r="RMQ233" s="122"/>
      <c r="RMR233" s="123"/>
      <c r="RMS233" s="124"/>
      <c r="RMT233" s="123"/>
      <c r="RMU233" s="121"/>
      <c r="RMV233" s="121"/>
      <c r="RMW233" s="121"/>
      <c r="RMX233" s="121"/>
      <c r="RMY233" s="121"/>
      <c r="RMZ233" s="121"/>
      <c r="RNA233" s="120"/>
      <c r="RNB233" s="125"/>
      <c r="RNC233" s="121"/>
      <c r="RND233" s="121"/>
      <c r="RNE233" s="15"/>
      <c r="RNF233" s="15"/>
      <c r="RNG233" s="120"/>
      <c r="RNH233" s="120"/>
      <c r="RNI233" s="121"/>
      <c r="RNJ233" s="121"/>
      <c r="RNK233" s="120"/>
      <c r="RNL233" s="122"/>
      <c r="RNM233" s="123"/>
      <c r="RNN233" s="124"/>
      <c r="RNO233" s="123"/>
      <c r="RNP233" s="121"/>
      <c r="RNQ233" s="121"/>
      <c r="RNR233" s="121"/>
      <c r="RNS233" s="121"/>
      <c r="RNT233" s="121"/>
      <c r="RNU233" s="121"/>
      <c r="RNV233" s="120"/>
      <c r="RNW233" s="125"/>
      <c r="RNX233" s="121"/>
      <c r="RNY233" s="121"/>
      <c r="RNZ233" s="15"/>
      <c r="ROA233" s="15"/>
      <c r="ROB233" s="120"/>
      <c r="ROC233" s="120"/>
      <c r="ROD233" s="121"/>
      <c r="ROE233" s="121"/>
      <c r="ROF233" s="120"/>
      <c r="ROG233" s="122"/>
      <c r="ROH233" s="123"/>
      <c r="ROI233" s="124"/>
      <c r="ROJ233" s="123"/>
      <c r="ROK233" s="121"/>
      <c r="ROL233" s="121"/>
      <c r="ROM233" s="121"/>
      <c r="RON233" s="121"/>
      <c r="ROO233" s="121"/>
      <c r="ROP233" s="121"/>
      <c r="ROQ233" s="120"/>
      <c r="ROR233" s="125"/>
      <c r="ROS233" s="121"/>
      <c r="ROT233" s="121"/>
      <c r="ROU233" s="15"/>
      <c r="ROV233" s="15"/>
      <c r="ROW233" s="120"/>
      <c r="ROX233" s="120"/>
      <c r="ROY233" s="121"/>
      <c r="ROZ233" s="121"/>
      <c r="RPA233" s="120"/>
      <c r="RPB233" s="122"/>
      <c r="RPC233" s="123"/>
      <c r="RPD233" s="124"/>
      <c r="RPE233" s="123"/>
      <c r="RPF233" s="121"/>
      <c r="RPG233" s="121"/>
      <c r="RPH233" s="121"/>
      <c r="RPI233" s="121"/>
      <c r="RPJ233" s="121"/>
      <c r="RPK233" s="121"/>
      <c r="RPL233" s="120"/>
      <c r="RPM233" s="125"/>
      <c r="RPN233" s="121"/>
      <c r="RPO233" s="121"/>
      <c r="RPP233" s="15"/>
      <c r="RPQ233" s="15"/>
      <c r="RPR233" s="120"/>
      <c r="RPS233" s="120"/>
      <c r="RPT233" s="121"/>
      <c r="RPU233" s="121"/>
      <c r="RPV233" s="120"/>
      <c r="RPW233" s="122"/>
      <c r="RPX233" s="123"/>
      <c r="RPY233" s="124"/>
      <c r="RPZ233" s="123"/>
      <c r="RQA233" s="121"/>
      <c r="RQB233" s="121"/>
      <c r="RQC233" s="121"/>
      <c r="RQD233" s="121"/>
      <c r="RQE233" s="121"/>
      <c r="RQF233" s="121"/>
      <c r="RQG233" s="120"/>
      <c r="RQH233" s="125"/>
      <c r="RQI233" s="121"/>
      <c r="RQJ233" s="121"/>
      <c r="RQK233" s="15"/>
      <c r="RQL233" s="15"/>
      <c r="RQM233" s="120"/>
      <c r="RQN233" s="120"/>
      <c r="RQO233" s="121"/>
      <c r="RQP233" s="121"/>
      <c r="RQQ233" s="120"/>
      <c r="RQR233" s="122"/>
      <c r="RQS233" s="123"/>
      <c r="RQT233" s="124"/>
      <c r="RQU233" s="123"/>
      <c r="RQV233" s="121"/>
      <c r="RQW233" s="121"/>
      <c r="RQX233" s="121"/>
      <c r="RQY233" s="121"/>
      <c r="RQZ233" s="121"/>
      <c r="RRA233" s="121"/>
      <c r="RRB233" s="120"/>
      <c r="RRC233" s="125"/>
      <c r="RRD233" s="121"/>
      <c r="RRE233" s="121"/>
      <c r="RRF233" s="15"/>
      <c r="RRG233" s="15"/>
      <c r="RRH233" s="120"/>
      <c r="RRI233" s="120"/>
      <c r="RRJ233" s="121"/>
      <c r="RRK233" s="121"/>
      <c r="RRL233" s="120"/>
      <c r="RRM233" s="122"/>
      <c r="RRN233" s="123"/>
      <c r="RRO233" s="124"/>
      <c r="RRP233" s="123"/>
      <c r="RRQ233" s="121"/>
      <c r="RRR233" s="121"/>
      <c r="RRS233" s="121"/>
      <c r="RRT233" s="121"/>
      <c r="RRU233" s="121"/>
      <c r="RRV233" s="121"/>
      <c r="RRW233" s="120"/>
      <c r="RRX233" s="125"/>
      <c r="RRY233" s="121"/>
      <c r="RRZ233" s="121"/>
      <c r="RSA233" s="15"/>
      <c r="RSB233" s="15"/>
      <c r="RSC233" s="120"/>
      <c r="RSD233" s="120"/>
      <c r="RSE233" s="121"/>
      <c r="RSF233" s="121"/>
      <c r="RSG233" s="120"/>
      <c r="RSH233" s="122"/>
      <c r="RSI233" s="123"/>
      <c r="RSJ233" s="124"/>
      <c r="RSK233" s="123"/>
      <c r="RSL233" s="121"/>
      <c r="RSM233" s="121"/>
      <c r="RSN233" s="121"/>
      <c r="RSO233" s="121"/>
      <c r="RSP233" s="121"/>
      <c r="RSQ233" s="121"/>
      <c r="RSR233" s="120"/>
      <c r="RSS233" s="125"/>
      <c r="RST233" s="121"/>
      <c r="RSU233" s="121"/>
      <c r="RSV233" s="15"/>
      <c r="RSW233" s="15"/>
      <c r="RSX233" s="120"/>
      <c r="RSY233" s="120"/>
      <c r="RSZ233" s="121"/>
      <c r="RTA233" s="121"/>
      <c r="RTB233" s="120"/>
      <c r="RTC233" s="122"/>
      <c r="RTD233" s="123"/>
      <c r="RTE233" s="124"/>
      <c r="RTF233" s="123"/>
      <c r="RTG233" s="121"/>
      <c r="RTH233" s="121"/>
      <c r="RTI233" s="121"/>
      <c r="RTJ233" s="121"/>
      <c r="RTK233" s="121"/>
      <c r="RTL233" s="121"/>
      <c r="RTM233" s="120"/>
      <c r="RTN233" s="125"/>
      <c r="RTO233" s="121"/>
      <c r="RTP233" s="121"/>
      <c r="RTQ233" s="15"/>
      <c r="RTR233" s="15"/>
      <c r="RTS233" s="120"/>
      <c r="RTT233" s="120"/>
      <c r="RTU233" s="121"/>
      <c r="RTV233" s="121"/>
      <c r="RTW233" s="120"/>
      <c r="RTX233" s="122"/>
      <c r="RTY233" s="123"/>
      <c r="RTZ233" s="124"/>
      <c r="RUA233" s="123"/>
      <c r="RUB233" s="121"/>
      <c r="RUC233" s="121"/>
      <c r="RUD233" s="121"/>
      <c r="RUE233" s="121"/>
      <c r="RUF233" s="121"/>
      <c r="RUG233" s="121"/>
      <c r="RUH233" s="120"/>
      <c r="RUI233" s="125"/>
      <c r="RUJ233" s="121"/>
      <c r="RUK233" s="121"/>
      <c r="RUL233" s="15"/>
      <c r="RUM233" s="15"/>
      <c r="RUN233" s="120"/>
      <c r="RUO233" s="120"/>
      <c r="RUP233" s="121"/>
      <c r="RUQ233" s="121"/>
      <c r="RUR233" s="120"/>
      <c r="RUS233" s="122"/>
      <c r="RUT233" s="123"/>
      <c r="RUU233" s="124"/>
      <c r="RUV233" s="123"/>
      <c r="RUW233" s="121"/>
      <c r="RUX233" s="121"/>
      <c r="RUY233" s="121"/>
      <c r="RUZ233" s="121"/>
      <c r="RVA233" s="121"/>
      <c r="RVB233" s="121"/>
      <c r="RVC233" s="120"/>
      <c r="RVD233" s="125"/>
      <c r="RVE233" s="121"/>
      <c r="RVF233" s="121"/>
      <c r="RVG233" s="15"/>
      <c r="RVH233" s="15"/>
      <c r="RVI233" s="120"/>
      <c r="RVJ233" s="120"/>
      <c r="RVK233" s="121"/>
      <c r="RVL233" s="121"/>
      <c r="RVM233" s="120"/>
      <c r="RVN233" s="122"/>
      <c r="RVO233" s="123"/>
      <c r="RVP233" s="124"/>
      <c r="RVQ233" s="123"/>
      <c r="RVR233" s="121"/>
      <c r="RVS233" s="121"/>
      <c r="RVT233" s="121"/>
      <c r="RVU233" s="121"/>
      <c r="RVV233" s="121"/>
      <c r="RVW233" s="121"/>
      <c r="RVX233" s="120"/>
      <c r="RVY233" s="125"/>
      <c r="RVZ233" s="121"/>
      <c r="RWA233" s="121"/>
      <c r="RWB233" s="15"/>
      <c r="RWC233" s="15"/>
      <c r="RWD233" s="120"/>
      <c r="RWE233" s="120"/>
      <c r="RWF233" s="121"/>
      <c r="RWG233" s="121"/>
      <c r="RWH233" s="120"/>
      <c r="RWI233" s="122"/>
      <c r="RWJ233" s="123"/>
      <c r="RWK233" s="124"/>
      <c r="RWL233" s="123"/>
      <c r="RWM233" s="121"/>
      <c r="RWN233" s="121"/>
      <c r="RWO233" s="121"/>
      <c r="RWP233" s="121"/>
      <c r="RWQ233" s="121"/>
      <c r="RWR233" s="121"/>
      <c r="RWS233" s="120"/>
      <c r="RWT233" s="125"/>
      <c r="RWU233" s="121"/>
      <c r="RWV233" s="121"/>
      <c r="RWW233" s="15"/>
      <c r="RWX233" s="15"/>
      <c r="RWY233" s="120"/>
      <c r="RWZ233" s="120"/>
      <c r="RXA233" s="121"/>
      <c r="RXB233" s="121"/>
      <c r="RXC233" s="120"/>
      <c r="RXD233" s="122"/>
      <c r="RXE233" s="123"/>
      <c r="RXF233" s="124"/>
      <c r="RXG233" s="123"/>
      <c r="RXH233" s="121"/>
      <c r="RXI233" s="121"/>
      <c r="RXJ233" s="121"/>
      <c r="RXK233" s="121"/>
      <c r="RXL233" s="121"/>
      <c r="RXM233" s="121"/>
      <c r="RXN233" s="120"/>
      <c r="RXO233" s="125"/>
      <c r="RXP233" s="121"/>
      <c r="RXQ233" s="121"/>
      <c r="RXR233" s="15"/>
      <c r="RXS233" s="15"/>
      <c r="RXT233" s="120"/>
      <c r="RXU233" s="120"/>
      <c r="RXV233" s="121"/>
      <c r="RXW233" s="121"/>
      <c r="RXX233" s="120"/>
      <c r="RXY233" s="122"/>
      <c r="RXZ233" s="123"/>
      <c r="RYA233" s="124"/>
      <c r="RYB233" s="123"/>
      <c r="RYC233" s="121"/>
      <c r="RYD233" s="121"/>
      <c r="RYE233" s="121"/>
      <c r="RYF233" s="121"/>
      <c r="RYG233" s="121"/>
      <c r="RYH233" s="121"/>
      <c r="RYI233" s="120"/>
      <c r="RYJ233" s="125"/>
      <c r="RYK233" s="121"/>
      <c r="RYL233" s="121"/>
      <c r="RYM233" s="15"/>
      <c r="RYN233" s="15"/>
      <c r="RYO233" s="120"/>
      <c r="RYP233" s="120"/>
      <c r="RYQ233" s="121"/>
      <c r="RYR233" s="121"/>
      <c r="RYS233" s="120"/>
      <c r="RYT233" s="122"/>
      <c r="RYU233" s="123"/>
      <c r="RYV233" s="124"/>
      <c r="RYW233" s="123"/>
      <c r="RYX233" s="121"/>
      <c r="RYY233" s="121"/>
      <c r="RYZ233" s="121"/>
      <c r="RZA233" s="121"/>
      <c r="RZB233" s="121"/>
      <c r="RZC233" s="121"/>
      <c r="RZD233" s="120"/>
      <c r="RZE233" s="125"/>
      <c r="RZF233" s="121"/>
      <c r="RZG233" s="121"/>
      <c r="RZH233" s="15"/>
      <c r="RZI233" s="15"/>
      <c r="RZJ233" s="120"/>
      <c r="RZK233" s="120"/>
      <c r="RZL233" s="121"/>
      <c r="RZM233" s="121"/>
      <c r="RZN233" s="120"/>
      <c r="RZO233" s="122"/>
      <c r="RZP233" s="123"/>
      <c r="RZQ233" s="124"/>
      <c r="RZR233" s="123"/>
      <c r="RZS233" s="121"/>
      <c r="RZT233" s="121"/>
      <c r="RZU233" s="121"/>
      <c r="RZV233" s="121"/>
      <c r="RZW233" s="121"/>
      <c r="RZX233" s="121"/>
      <c r="RZY233" s="120"/>
      <c r="RZZ233" s="125"/>
      <c r="SAA233" s="121"/>
      <c r="SAB233" s="121"/>
      <c r="SAC233" s="15"/>
      <c r="SAD233" s="15"/>
      <c r="SAE233" s="120"/>
      <c r="SAF233" s="120"/>
      <c r="SAG233" s="121"/>
      <c r="SAH233" s="121"/>
      <c r="SAI233" s="120"/>
      <c r="SAJ233" s="122"/>
      <c r="SAK233" s="123"/>
      <c r="SAL233" s="124"/>
      <c r="SAM233" s="123"/>
      <c r="SAN233" s="121"/>
      <c r="SAO233" s="121"/>
      <c r="SAP233" s="121"/>
      <c r="SAQ233" s="121"/>
      <c r="SAR233" s="121"/>
      <c r="SAS233" s="121"/>
      <c r="SAT233" s="120"/>
      <c r="SAU233" s="125"/>
      <c r="SAV233" s="121"/>
      <c r="SAW233" s="121"/>
      <c r="SAX233" s="15"/>
      <c r="SAY233" s="15"/>
      <c r="SAZ233" s="120"/>
      <c r="SBA233" s="120"/>
      <c r="SBB233" s="121"/>
      <c r="SBC233" s="121"/>
      <c r="SBD233" s="120"/>
      <c r="SBE233" s="122"/>
      <c r="SBF233" s="123"/>
      <c r="SBG233" s="124"/>
      <c r="SBH233" s="123"/>
      <c r="SBI233" s="121"/>
      <c r="SBJ233" s="121"/>
      <c r="SBK233" s="121"/>
      <c r="SBL233" s="121"/>
      <c r="SBM233" s="121"/>
      <c r="SBN233" s="121"/>
      <c r="SBO233" s="120"/>
      <c r="SBP233" s="125"/>
      <c r="SBQ233" s="121"/>
      <c r="SBR233" s="121"/>
      <c r="SBS233" s="15"/>
      <c r="SBT233" s="15"/>
      <c r="SBU233" s="120"/>
      <c r="SBV233" s="120"/>
      <c r="SBW233" s="121"/>
      <c r="SBX233" s="121"/>
      <c r="SBY233" s="120"/>
      <c r="SBZ233" s="122"/>
      <c r="SCA233" s="123"/>
      <c r="SCB233" s="124"/>
      <c r="SCC233" s="123"/>
      <c r="SCD233" s="121"/>
      <c r="SCE233" s="121"/>
      <c r="SCF233" s="121"/>
      <c r="SCG233" s="121"/>
      <c r="SCH233" s="121"/>
      <c r="SCI233" s="121"/>
      <c r="SCJ233" s="120"/>
      <c r="SCK233" s="125"/>
      <c r="SCL233" s="121"/>
      <c r="SCM233" s="121"/>
      <c r="SCN233" s="15"/>
      <c r="SCO233" s="15"/>
      <c r="SCP233" s="120"/>
      <c r="SCQ233" s="120"/>
      <c r="SCR233" s="121"/>
      <c r="SCS233" s="121"/>
      <c r="SCT233" s="120"/>
      <c r="SCU233" s="122"/>
      <c r="SCV233" s="123"/>
      <c r="SCW233" s="124"/>
      <c r="SCX233" s="123"/>
      <c r="SCY233" s="121"/>
      <c r="SCZ233" s="121"/>
      <c r="SDA233" s="121"/>
      <c r="SDB233" s="121"/>
      <c r="SDC233" s="121"/>
      <c r="SDD233" s="121"/>
      <c r="SDE233" s="120"/>
      <c r="SDF233" s="125"/>
      <c r="SDG233" s="121"/>
      <c r="SDH233" s="121"/>
      <c r="SDI233" s="15"/>
      <c r="SDJ233" s="15"/>
      <c r="SDK233" s="120"/>
      <c r="SDL233" s="120"/>
      <c r="SDM233" s="121"/>
      <c r="SDN233" s="121"/>
      <c r="SDO233" s="120"/>
      <c r="SDP233" s="122"/>
      <c r="SDQ233" s="123"/>
      <c r="SDR233" s="124"/>
      <c r="SDS233" s="123"/>
      <c r="SDT233" s="121"/>
      <c r="SDU233" s="121"/>
      <c r="SDV233" s="121"/>
      <c r="SDW233" s="121"/>
      <c r="SDX233" s="121"/>
      <c r="SDY233" s="121"/>
      <c r="SDZ233" s="120"/>
      <c r="SEA233" s="125"/>
      <c r="SEB233" s="121"/>
      <c r="SEC233" s="121"/>
      <c r="SED233" s="15"/>
      <c r="SEE233" s="15"/>
      <c r="SEF233" s="120"/>
      <c r="SEG233" s="120"/>
      <c r="SEH233" s="121"/>
      <c r="SEI233" s="121"/>
      <c r="SEJ233" s="120"/>
      <c r="SEK233" s="122"/>
      <c r="SEL233" s="123"/>
      <c r="SEM233" s="124"/>
      <c r="SEN233" s="123"/>
      <c r="SEO233" s="121"/>
      <c r="SEP233" s="121"/>
      <c r="SEQ233" s="121"/>
      <c r="SER233" s="121"/>
      <c r="SES233" s="121"/>
      <c r="SET233" s="121"/>
      <c r="SEU233" s="120"/>
      <c r="SEV233" s="125"/>
      <c r="SEW233" s="121"/>
      <c r="SEX233" s="121"/>
      <c r="SEY233" s="15"/>
      <c r="SEZ233" s="15"/>
      <c r="SFA233" s="120"/>
      <c r="SFB233" s="120"/>
      <c r="SFC233" s="121"/>
      <c r="SFD233" s="121"/>
      <c r="SFE233" s="120"/>
      <c r="SFF233" s="122"/>
      <c r="SFG233" s="123"/>
      <c r="SFH233" s="124"/>
      <c r="SFI233" s="123"/>
      <c r="SFJ233" s="121"/>
      <c r="SFK233" s="121"/>
      <c r="SFL233" s="121"/>
      <c r="SFM233" s="121"/>
      <c r="SFN233" s="121"/>
      <c r="SFO233" s="121"/>
      <c r="SFP233" s="120"/>
      <c r="SFQ233" s="125"/>
      <c r="SFR233" s="121"/>
      <c r="SFS233" s="121"/>
      <c r="SFT233" s="15"/>
      <c r="SFU233" s="15"/>
      <c r="SFV233" s="120"/>
      <c r="SFW233" s="120"/>
      <c r="SFX233" s="121"/>
      <c r="SFY233" s="121"/>
      <c r="SFZ233" s="120"/>
      <c r="SGA233" s="122"/>
      <c r="SGB233" s="123"/>
      <c r="SGC233" s="124"/>
      <c r="SGD233" s="123"/>
      <c r="SGE233" s="121"/>
      <c r="SGF233" s="121"/>
      <c r="SGG233" s="121"/>
      <c r="SGH233" s="121"/>
      <c r="SGI233" s="121"/>
      <c r="SGJ233" s="121"/>
      <c r="SGK233" s="120"/>
      <c r="SGL233" s="125"/>
      <c r="SGM233" s="121"/>
      <c r="SGN233" s="121"/>
      <c r="SGO233" s="15"/>
      <c r="SGP233" s="15"/>
      <c r="SGQ233" s="120"/>
      <c r="SGR233" s="120"/>
      <c r="SGS233" s="121"/>
      <c r="SGT233" s="121"/>
      <c r="SGU233" s="120"/>
      <c r="SGV233" s="122"/>
      <c r="SGW233" s="123"/>
      <c r="SGX233" s="124"/>
      <c r="SGY233" s="123"/>
      <c r="SGZ233" s="121"/>
      <c r="SHA233" s="121"/>
      <c r="SHB233" s="121"/>
      <c r="SHC233" s="121"/>
      <c r="SHD233" s="121"/>
      <c r="SHE233" s="121"/>
      <c r="SHF233" s="120"/>
      <c r="SHG233" s="125"/>
      <c r="SHH233" s="121"/>
      <c r="SHI233" s="121"/>
      <c r="SHJ233" s="15"/>
      <c r="SHK233" s="15"/>
      <c r="SHL233" s="120"/>
      <c r="SHM233" s="120"/>
      <c r="SHN233" s="121"/>
      <c r="SHO233" s="121"/>
      <c r="SHP233" s="120"/>
      <c r="SHQ233" s="122"/>
      <c r="SHR233" s="123"/>
      <c r="SHS233" s="124"/>
      <c r="SHT233" s="123"/>
      <c r="SHU233" s="121"/>
      <c r="SHV233" s="121"/>
      <c r="SHW233" s="121"/>
      <c r="SHX233" s="121"/>
      <c r="SHY233" s="121"/>
      <c r="SHZ233" s="121"/>
      <c r="SIA233" s="120"/>
      <c r="SIB233" s="125"/>
      <c r="SIC233" s="121"/>
      <c r="SID233" s="121"/>
      <c r="SIE233" s="15"/>
      <c r="SIF233" s="15"/>
      <c r="SIG233" s="120"/>
      <c r="SIH233" s="120"/>
      <c r="SII233" s="121"/>
      <c r="SIJ233" s="121"/>
      <c r="SIK233" s="120"/>
      <c r="SIL233" s="122"/>
      <c r="SIM233" s="123"/>
      <c r="SIN233" s="124"/>
      <c r="SIO233" s="123"/>
      <c r="SIP233" s="121"/>
      <c r="SIQ233" s="121"/>
      <c r="SIR233" s="121"/>
      <c r="SIS233" s="121"/>
      <c r="SIT233" s="121"/>
      <c r="SIU233" s="121"/>
      <c r="SIV233" s="120"/>
      <c r="SIW233" s="125"/>
      <c r="SIX233" s="121"/>
      <c r="SIY233" s="121"/>
      <c r="SIZ233" s="15"/>
      <c r="SJA233" s="15"/>
      <c r="SJB233" s="120"/>
      <c r="SJC233" s="120"/>
      <c r="SJD233" s="121"/>
      <c r="SJE233" s="121"/>
      <c r="SJF233" s="120"/>
      <c r="SJG233" s="122"/>
      <c r="SJH233" s="123"/>
      <c r="SJI233" s="124"/>
      <c r="SJJ233" s="123"/>
      <c r="SJK233" s="121"/>
      <c r="SJL233" s="121"/>
      <c r="SJM233" s="121"/>
      <c r="SJN233" s="121"/>
      <c r="SJO233" s="121"/>
      <c r="SJP233" s="121"/>
      <c r="SJQ233" s="120"/>
      <c r="SJR233" s="125"/>
      <c r="SJS233" s="121"/>
      <c r="SJT233" s="121"/>
      <c r="SJU233" s="15"/>
      <c r="SJV233" s="15"/>
      <c r="SJW233" s="120"/>
      <c r="SJX233" s="120"/>
      <c r="SJY233" s="121"/>
      <c r="SJZ233" s="121"/>
      <c r="SKA233" s="120"/>
      <c r="SKB233" s="122"/>
      <c r="SKC233" s="123"/>
      <c r="SKD233" s="124"/>
      <c r="SKE233" s="123"/>
      <c r="SKF233" s="121"/>
      <c r="SKG233" s="121"/>
      <c r="SKH233" s="121"/>
      <c r="SKI233" s="121"/>
      <c r="SKJ233" s="121"/>
      <c r="SKK233" s="121"/>
      <c r="SKL233" s="120"/>
      <c r="SKM233" s="125"/>
      <c r="SKN233" s="121"/>
      <c r="SKO233" s="121"/>
      <c r="SKP233" s="15"/>
      <c r="SKQ233" s="15"/>
      <c r="SKR233" s="120"/>
      <c r="SKS233" s="120"/>
      <c r="SKT233" s="121"/>
      <c r="SKU233" s="121"/>
      <c r="SKV233" s="120"/>
      <c r="SKW233" s="122"/>
      <c r="SKX233" s="123"/>
      <c r="SKY233" s="124"/>
      <c r="SKZ233" s="123"/>
      <c r="SLA233" s="121"/>
      <c r="SLB233" s="121"/>
      <c r="SLC233" s="121"/>
      <c r="SLD233" s="121"/>
      <c r="SLE233" s="121"/>
      <c r="SLF233" s="121"/>
      <c r="SLG233" s="120"/>
      <c r="SLH233" s="125"/>
      <c r="SLI233" s="121"/>
      <c r="SLJ233" s="121"/>
      <c r="SLK233" s="15"/>
      <c r="SLL233" s="15"/>
      <c r="SLM233" s="120"/>
      <c r="SLN233" s="120"/>
      <c r="SLO233" s="121"/>
      <c r="SLP233" s="121"/>
      <c r="SLQ233" s="120"/>
      <c r="SLR233" s="122"/>
      <c r="SLS233" s="123"/>
      <c r="SLT233" s="124"/>
      <c r="SLU233" s="123"/>
      <c r="SLV233" s="121"/>
      <c r="SLW233" s="121"/>
      <c r="SLX233" s="121"/>
      <c r="SLY233" s="121"/>
      <c r="SLZ233" s="121"/>
      <c r="SMA233" s="121"/>
      <c r="SMB233" s="120"/>
      <c r="SMC233" s="125"/>
      <c r="SMD233" s="121"/>
      <c r="SME233" s="121"/>
      <c r="SMF233" s="15"/>
      <c r="SMG233" s="15"/>
      <c r="SMH233" s="120"/>
      <c r="SMI233" s="120"/>
      <c r="SMJ233" s="121"/>
      <c r="SMK233" s="121"/>
      <c r="SML233" s="120"/>
      <c r="SMM233" s="122"/>
      <c r="SMN233" s="123"/>
      <c r="SMO233" s="124"/>
      <c r="SMP233" s="123"/>
      <c r="SMQ233" s="121"/>
      <c r="SMR233" s="121"/>
      <c r="SMS233" s="121"/>
      <c r="SMT233" s="121"/>
      <c r="SMU233" s="121"/>
      <c r="SMV233" s="121"/>
      <c r="SMW233" s="120"/>
      <c r="SMX233" s="125"/>
      <c r="SMY233" s="121"/>
      <c r="SMZ233" s="121"/>
      <c r="SNA233" s="15"/>
      <c r="SNB233" s="15"/>
      <c r="SNC233" s="120"/>
      <c r="SND233" s="120"/>
      <c r="SNE233" s="121"/>
      <c r="SNF233" s="121"/>
      <c r="SNG233" s="120"/>
      <c r="SNH233" s="122"/>
      <c r="SNI233" s="123"/>
      <c r="SNJ233" s="124"/>
      <c r="SNK233" s="123"/>
      <c r="SNL233" s="121"/>
      <c r="SNM233" s="121"/>
      <c r="SNN233" s="121"/>
      <c r="SNO233" s="121"/>
      <c r="SNP233" s="121"/>
      <c r="SNQ233" s="121"/>
      <c r="SNR233" s="120"/>
      <c r="SNS233" s="125"/>
      <c r="SNT233" s="121"/>
      <c r="SNU233" s="121"/>
      <c r="SNV233" s="15"/>
      <c r="SNW233" s="15"/>
      <c r="SNX233" s="120"/>
      <c r="SNY233" s="120"/>
      <c r="SNZ233" s="121"/>
      <c r="SOA233" s="121"/>
      <c r="SOB233" s="120"/>
      <c r="SOC233" s="122"/>
      <c r="SOD233" s="123"/>
      <c r="SOE233" s="124"/>
      <c r="SOF233" s="123"/>
      <c r="SOG233" s="121"/>
      <c r="SOH233" s="121"/>
      <c r="SOI233" s="121"/>
      <c r="SOJ233" s="121"/>
      <c r="SOK233" s="121"/>
      <c r="SOL233" s="121"/>
      <c r="SOM233" s="120"/>
      <c r="SON233" s="125"/>
      <c r="SOO233" s="121"/>
      <c r="SOP233" s="121"/>
      <c r="SOQ233" s="15"/>
      <c r="SOR233" s="15"/>
      <c r="SOS233" s="120"/>
      <c r="SOT233" s="120"/>
      <c r="SOU233" s="121"/>
      <c r="SOV233" s="121"/>
      <c r="SOW233" s="120"/>
      <c r="SOX233" s="122"/>
      <c r="SOY233" s="123"/>
      <c r="SOZ233" s="124"/>
      <c r="SPA233" s="123"/>
      <c r="SPB233" s="121"/>
      <c r="SPC233" s="121"/>
      <c r="SPD233" s="121"/>
      <c r="SPE233" s="121"/>
      <c r="SPF233" s="121"/>
      <c r="SPG233" s="121"/>
      <c r="SPH233" s="120"/>
      <c r="SPI233" s="125"/>
      <c r="SPJ233" s="121"/>
      <c r="SPK233" s="121"/>
      <c r="SPL233" s="15"/>
      <c r="SPM233" s="15"/>
      <c r="SPN233" s="120"/>
      <c r="SPO233" s="120"/>
      <c r="SPP233" s="121"/>
      <c r="SPQ233" s="121"/>
      <c r="SPR233" s="120"/>
      <c r="SPS233" s="122"/>
      <c r="SPT233" s="123"/>
      <c r="SPU233" s="124"/>
      <c r="SPV233" s="123"/>
      <c r="SPW233" s="121"/>
      <c r="SPX233" s="121"/>
      <c r="SPY233" s="121"/>
      <c r="SPZ233" s="121"/>
      <c r="SQA233" s="121"/>
      <c r="SQB233" s="121"/>
      <c r="SQC233" s="120"/>
      <c r="SQD233" s="125"/>
      <c r="SQE233" s="121"/>
      <c r="SQF233" s="121"/>
      <c r="SQG233" s="15"/>
      <c r="SQH233" s="15"/>
      <c r="SQI233" s="120"/>
      <c r="SQJ233" s="120"/>
      <c r="SQK233" s="121"/>
      <c r="SQL233" s="121"/>
      <c r="SQM233" s="120"/>
      <c r="SQN233" s="122"/>
      <c r="SQO233" s="123"/>
      <c r="SQP233" s="124"/>
      <c r="SQQ233" s="123"/>
      <c r="SQR233" s="121"/>
      <c r="SQS233" s="121"/>
      <c r="SQT233" s="121"/>
      <c r="SQU233" s="121"/>
      <c r="SQV233" s="121"/>
      <c r="SQW233" s="121"/>
      <c r="SQX233" s="120"/>
      <c r="SQY233" s="125"/>
      <c r="SQZ233" s="121"/>
      <c r="SRA233" s="121"/>
      <c r="SRB233" s="15"/>
      <c r="SRC233" s="15"/>
      <c r="SRD233" s="120"/>
      <c r="SRE233" s="120"/>
      <c r="SRF233" s="121"/>
      <c r="SRG233" s="121"/>
      <c r="SRH233" s="120"/>
      <c r="SRI233" s="122"/>
      <c r="SRJ233" s="123"/>
      <c r="SRK233" s="124"/>
      <c r="SRL233" s="123"/>
      <c r="SRM233" s="121"/>
      <c r="SRN233" s="121"/>
      <c r="SRO233" s="121"/>
      <c r="SRP233" s="121"/>
      <c r="SRQ233" s="121"/>
      <c r="SRR233" s="121"/>
      <c r="SRS233" s="120"/>
      <c r="SRT233" s="125"/>
      <c r="SRU233" s="121"/>
      <c r="SRV233" s="121"/>
      <c r="SRW233" s="15"/>
      <c r="SRX233" s="15"/>
      <c r="SRY233" s="120"/>
      <c r="SRZ233" s="120"/>
      <c r="SSA233" s="121"/>
      <c r="SSB233" s="121"/>
      <c r="SSC233" s="120"/>
      <c r="SSD233" s="122"/>
      <c r="SSE233" s="123"/>
      <c r="SSF233" s="124"/>
      <c r="SSG233" s="123"/>
      <c r="SSH233" s="121"/>
      <c r="SSI233" s="121"/>
      <c r="SSJ233" s="121"/>
      <c r="SSK233" s="121"/>
      <c r="SSL233" s="121"/>
      <c r="SSM233" s="121"/>
      <c r="SSN233" s="120"/>
      <c r="SSO233" s="125"/>
      <c r="SSP233" s="121"/>
      <c r="SSQ233" s="121"/>
      <c r="SSR233" s="15"/>
      <c r="SSS233" s="15"/>
      <c r="SST233" s="120"/>
      <c r="SSU233" s="120"/>
      <c r="SSV233" s="121"/>
      <c r="SSW233" s="121"/>
      <c r="SSX233" s="120"/>
      <c r="SSY233" s="122"/>
      <c r="SSZ233" s="123"/>
      <c r="STA233" s="124"/>
      <c r="STB233" s="123"/>
      <c r="STC233" s="121"/>
      <c r="STD233" s="121"/>
      <c r="STE233" s="121"/>
      <c r="STF233" s="121"/>
      <c r="STG233" s="121"/>
      <c r="STH233" s="121"/>
      <c r="STI233" s="120"/>
      <c r="STJ233" s="125"/>
      <c r="STK233" s="121"/>
      <c r="STL233" s="121"/>
      <c r="STM233" s="15"/>
      <c r="STN233" s="15"/>
      <c r="STO233" s="120"/>
      <c r="STP233" s="120"/>
      <c r="STQ233" s="121"/>
      <c r="STR233" s="121"/>
      <c r="STS233" s="120"/>
      <c r="STT233" s="122"/>
      <c r="STU233" s="123"/>
      <c r="STV233" s="124"/>
      <c r="STW233" s="123"/>
      <c r="STX233" s="121"/>
      <c r="STY233" s="121"/>
      <c r="STZ233" s="121"/>
      <c r="SUA233" s="121"/>
      <c r="SUB233" s="121"/>
      <c r="SUC233" s="121"/>
      <c r="SUD233" s="120"/>
      <c r="SUE233" s="125"/>
      <c r="SUF233" s="121"/>
      <c r="SUG233" s="121"/>
      <c r="SUH233" s="15"/>
      <c r="SUI233" s="15"/>
      <c r="SUJ233" s="120"/>
      <c r="SUK233" s="120"/>
      <c r="SUL233" s="121"/>
      <c r="SUM233" s="121"/>
      <c r="SUN233" s="120"/>
      <c r="SUO233" s="122"/>
      <c r="SUP233" s="123"/>
      <c r="SUQ233" s="124"/>
      <c r="SUR233" s="123"/>
      <c r="SUS233" s="121"/>
      <c r="SUT233" s="121"/>
      <c r="SUU233" s="121"/>
      <c r="SUV233" s="121"/>
      <c r="SUW233" s="121"/>
      <c r="SUX233" s="121"/>
      <c r="SUY233" s="120"/>
      <c r="SUZ233" s="125"/>
      <c r="SVA233" s="121"/>
      <c r="SVB233" s="121"/>
      <c r="SVC233" s="15"/>
      <c r="SVD233" s="15"/>
      <c r="SVE233" s="120"/>
      <c r="SVF233" s="120"/>
      <c r="SVG233" s="121"/>
      <c r="SVH233" s="121"/>
      <c r="SVI233" s="120"/>
      <c r="SVJ233" s="122"/>
      <c r="SVK233" s="123"/>
      <c r="SVL233" s="124"/>
      <c r="SVM233" s="123"/>
      <c r="SVN233" s="121"/>
      <c r="SVO233" s="121"/>
      <c r="SVP233" s="121"/>
      <c r="SVQ233" s="121"/>
      <c r="SVR233" s="121"/>
      <c r="SVS233" s="121"/>
      <c r="SVT233" s="120"/>
      <c r="SVU233" s="125"/>
      <c r="SVV233" s="121"/>
      <c r="SVW233" s="121"/>
      <c r="SVX233" s="15"/>
      <c r="SVY233" s="15"/>
      <c r="SVZ233" s="120"/>
      <c r="SWA233" s="120"/>
      <c r="SWB233" s="121"/>
      <c r="SWC233" s="121"/>
      <c r="SWD233" s="120"/>
      <c r="SWE233" s="122"/>
      <c r="SWF233" s="123"/>
      <c r="SWG233" s="124"/>
      <c r="SWH233" s="123"/>
      <c r="SWI233" s="121"/>
      <c r="SWJ233" s="121"/>
      <c r="SWK233" s="121"/>
      <c r="SWL233" s="121"/>
      <c r="SWM233" s="121"/>
      <c r="SWN233" s="121"/>
      <c r="SWO233" s="120"/>
      <c r="SWP233" s="125"/>
      <c r="SWQ233" s="121"/>
      <c r="SWR233" s="121"/>
      <c r="SWS233" s="15"/>
      <c r="SWT233" s="15"/>
      <c r="SWU233" s="120"/>
      <c r="SWV233" s="120"/>
      <c r="SWW233" s="121"/>
      <c r="SWX233" s="121"/>
      <c r="SWY233" s="120"/>
      <c r="SWZ233" s="122"/>
      <c r="SXA233" s="123"/>
      <c r="SXB233" s="124"/>
      <c r="SXC233" s="123"/>
      <c r="SXD233" s="121"/>
      <c r="SXE233" s="121"/>
      <c r="SXF233" s="121"/>
      <c r="SXG233" s="121"/>
      <c r="SXH233" s="121"/>
      <c r="SXI233" s="121"/>
      <c r="SXJ233" s="120"/>
      <c r="SXK233" s="125"/>
      <c r="SXL233" s="121"/>
      <c r="SXM233" s="121"/>
      <c r="SXN233" s="15"/>
      <c r="SXO233" s="15"/>
      <c r="SXP233" s="120"/>
      <c r="SXQ233" s="120"/>
      <c r="SXR233" s="121"/>
      <c r="SXS233" s="121"/>
      <c r="SXT233" s="120"/>
      <c r="SXU233" s="122"/>
      <c r="SXV233" s="123"/>
      <c r="SXW233" s="124"/>
      <c r="SXX233" s="123"/>
      <c r="SXY233" s="121"/>
      <c r="SXZ233" s="121"/>
      <c r="SYA233" s="121"/>
      <c r="SYB233" s="121"/>
      <c r="SYC233" s="121"/>
      <c r="SYD233" s="121"/>
      <c r="SYE233" s="120"/>
      <c r="SYF233" s="125"/>
      <c r="SYG233" s="121"/>
      <c r="SYH233" s="121"/>
      <c r="SYI233" s="15"/>
      <c r="SYJ233" s="15"/>
      <c r="SYK233" s="120"/>
      <c r="SYL233" s="120"/>
      <c r="SYM233" s="121"/>
      <c r="SYN233" s="121"/>
      <c r="SYO233" s="120"/>
      <c r="SYP233" s="122"/>
      <c r="SYQ233" s="123"/>
      <c r="SYR233" s="124"/>
      <c r="SYS233" s="123"/>
      <c r="SYT233" s="121"/>
      <c r="SYU233" s="121"/>
      <c r="SYV233" s="121"/>
      <c r="SYW233" s="121"/>
      <c r="SYX233" s="121"/>
      <c r="SYY233" s="121"/>
      <c r="SYZ233" s="120"/>
      <c r="SZA233" s="125"/>
      <c r="SZB233" s="121"/>
      <c r="SZC233" s="121"/>
      <c r="SZD233" s="15"/>
      <c r="SZE233" s="15"/>
      <c r="SZF233" s="120"/>
      <c r="SZG233" s="120"/>
      <c r="SZH233" s="121"/>
      <c r="SZI233" s="121"/>
      <c r="SZJ233" s="120"/>
      <c r="SZK233" s="122"/>
      <c r="SZL233" s="123"/>
      <c r="SZM233" s="124"/>
      <c r="SZN233" s="123"/>
      <c r="SZO233" s="121"/>
      <c r="SZP233" s="121"/>
      <c r="SZQ233" s="121"/>
      <c r="SZR233" s="121"/>
      <c r="SZS233" s="121"/>
      <c r="SZT233" s="121"/>
      <c r="SZU233" s="120"/>
      <c r="SZV233" s="125"/>
      <c r="SZW233" s="121"/>
      <c r="SZX233" s="121"/>
      <c r="SZY233" s="15"/>
      <c r="SZZ233" s="15"/>
      <c r="TAA233" s="120"/>
      <c r="TAB233" s="120"/>
      <c r="TAC233" s="121"/>
      <c r="TAD233" s="121"/>
      <c r="TAE233" s="120"/>
      <c r="TAF233" s="122"/>
      <c r="TAG233" s="123"/>
      <c r="TAH233" s="124"/>
      <c r="TAI233" s="123"/>
      <c r="TAJ233" s="121"/>
      <c r="TAK233" s="121"/>
      <c r="TAL233" s="121"/>
      <c r="TAM233" s="121"/>
      <c r="TAN233" s="121"/>
      <c r="TAO233" s="121"/>
      <c r="TAP233" s="120"/>
      <c r="TAQ233" s="125"/>
      <c r="TAR233" s="121"/>
      <c r="TAS233" s="121"/>
      <c r="TAT233" s="15"/>
      <c r="TAU233" s="15"/>
      <c r="TAV233" s="120"/>
      <c r="TAW233" s="120"/>
      <c r="TAX233" s="121"/>
      <c r="TAY233" s="121"/>
      <c r="TAZ233" s="120"/>
      <c r="TBA233" s="122"/>
      <c r="TBB233" s="123"/>
      <c r="TBC233" s="124"/>
      <c r="TBD233" s="123"/>
      <c r="TBE233" s="121"/>
      <c r="TBF233" s="121"/>
      <c r="TBG233" s="121"/>
      <c r="TBH233" s="121"/>
      <c r="TBI233" s="121"/>
      <c r="TBJ233" s="121"/>
      <c r="TBK233" s="120"/>
      <c r="TBL233" s="125"/>
      <c r="TBM233" s="121"/>
      <c r="TBN233" s="121"/>
      <c r="TBO233" s="15"/>
      <c r="TBP233" s="15"/>
      <c r="TBQ233" s="120"/>
      <c r="TBR233" s="120"/>
      <c r="TBS233" s="121"/>
      <c r="TBT233" s="121"/>
      <c r="TBU233" s="120"/>
      <c r="TBV233" s="122"/>
      <c r="TBW233" s="123"/>
      <c r="TBX233" s="124"/>
      <c r="TBY233" s="123"/>
      <c r="TBZ233" s="121"/>
      <c r="TCA233" s="121"/>
      <c r="TCB233" s="121"/>
      <c r="TCC233" s="121"/>
      <c r="TCD233" s="121"/>
      <c r="TCE233" s="121"/>
      <c r="TCF233" s="120"/>
      <c r="TCG233" s="125"/>
      <c r="TCH233" s="121"/>
      <c r="TCI233" s="121"/>
      <c r="TCJ233" s="15"/>
      <c r="TCK233" s="15"/>
      <c r="TCL233" s="120"/>
      <c r="TCM233" s="120"/>
      <c r="TCN233" s="121"/>
      <c r="TCO233" s="121"/>
      <c r="TCP233" s="120"/>
      <c r="TCQ233" s="122"/>
      <c r="TCR233" s="123"/>
      <c r="TCS233" s="124"/>
      <c r="TCT233" s="123"/>
      <c r="TCU233" s="121"/>
      <c r="TCV233" s="121"/>
      <c r="TCW233" s="121"/>
      <c r="TCX233" s="121"/>
      <c r="TCY233" s="121"/>
      <c r="TCZ233" s="121"/>
      <c r="TDA233" s="120"/>
      <c r="TDB233" s="125"/>
      <c r="TDC233" s="121"/>
      <c r="TDD233" s="121"/>
      <c r="TDE233" s="15"/>
      <c r="TDF233" s="15"/>
      <c r="TDG233" s="120"/>
      <c r="TDH233" s="120"/>
      <c r="TDI233" s="121"/>
      <c r="TDJ233" s="121"/>
      <c r="TDK233" s="120"/>
      <c r="TDL233" s="122"/>
      <c r="TDM233" s="123"/>
      <c r="TDN233" s="124"/>
      <c r="TDO233" s="123"/>
      <c r="TDP233" s="121"/>
      <c r="TDQ233" s="121"/>
      <c r="TDR233" s="121"/>
      <c r="TDS233" s="121"/>
      <c r="TDT233" s="121"/>
      <c r="TDU233" s="121"/>
      <c r="TDV233" s="120"/>
      <c r="TDW233" s="125"/>
      <c r="TDX233" s="121"/>
      <c r="TDY233" s="121"/>
      <c r="TDZ233" s="15"/>
      <c r="TEA233" s="15"/>
      <c r="TEB233" s="120"/>
      <c r="TEC233" s="120"/>
      <c r="TED233" s="121"/>
      <c r="TEE233" s="121"/>
      <c r="TEF233" s="120"/>
      <c r="TEG233" s="122"/>
      <c r="TEH233" s="123"/>
      <c r="TEI233" s="124"/>
      <c r="TEJ233" s="123"/>
      <c r="TEK233" s="121"/>
      <c r="TEL233" s="121"/>
      <c r="TEM233" s="121"/>
      <c r="TEN233" s="121"/>
      <c r="TEO233" s="121"/>
      <c r="TEP233" s="121"/>
      <c r="TEQ233" s="120"/>
      <c r="TER233" s="125"/>
      <c r="TES233" s="121"/>
      <c r="TET233" s="121"/>
      <c r="TEU233" s="15"/>
      <c r="TEV233" s="15"/>
      <c r="TEW233" s="120"/>
      <c r="TEX233" s="120"/>
      <c r="TEY233" s="121"/>
      <c r="TEZ233" s="121"/>
      <c r="TFA233" s="120"/>
      <c r="TFB233" s="122"/>
      <c r="TFC233" s="123"/>
      <c r="TFD233" s="124"/>
      <c r="TFE233" s="123"/>
      <c r="TFF233" s="121"/>
      <c r="TFG233" s="121"/>
      <c r="TFH233" s="121"/>
      <c r="TFI233" s="121"/>
      <c r="TFJ233" s="121"/>
      <c r="TFK233" s="121"/>
      <c r="TFL233" s="120"/>
      <c r="TFM233" s="125"/>
      <c r="TFN233" s="121"/>
      <c r="TFO233" s="121"/>
      <c r="TFP233" s="15"/>
      <c r="TFQ233" s="15"/>
      <c r="TFR233" s="120"/>
      <c r="TFS233" s="120"/>
      <c r="TFT233" s="121"/>
      <c r="TFU233" s="121"/>
      <c r="TFV233" s="120"/>
      <c r="TFW233" s="122"/>
      <c r="TFX233" s="123"/>
      <c r="TFY233" s="124"/>
      <c r="TFZ233" s="123"/>
      <c r="TGA233" s="121"/>
      <c r="TGB233" s="121"/>
      <c r="TGC233" s="121"/>
      <c r="TGD233" s="121"/>
      <c r="TGE233" s="121"/>
      <c r="TGF233" s="121"/>
      <c r="TGG233" s="120"/>
      <c r="TGH233" s="125"/>
      <c r="TGI233" s="121"/>
      <c r="TGJ233" s="121"/>
      <c r="TGK233" s="15"/>
      <c r="TGL233" s="15"/>
      <c r="TGM233" s="120"/>
      <c r="TGN233" s="120"/>
      <c r="TGO233" s="121"/>
      <c r="TGP233" s="121"/>
      <c r="TGQ233" s="120"/>
      <c r="TGR233" s="122"/>
      <c r="TGS233" s="123"/>
      <c r="TGT233" s="124"/>
      <c r="TGU233" s="123"/>
      <c r="TGV233" s="121"/>
      <c r="TGW233" s="121"/>
      <c r="TGX233" s="121"/>
      <c r="TGY233" s="121"/>
      <c r="TGZ233" s="121"/>
      <c r="THA233" s="121"/>
      <c r="THB233" s="120"/>
      <c r="THC233" s="125"/>
      <c r="THD233" s="121"/>
      <c r="THE233" s="121"/>
      <c r="THF233" s="15"/>
      <c r="THG233" s="15"/>
      <c r="THH233" s="120"/>
      <c r="THI233" s="120"/>
      <c r="THJ233" s="121"/>
      <c r="THK233" s="121"/>
      <c r="THL233" s="120"/>
      <c r="THM233" s="122"/>
      <c r="THN233" s="123"/>
      <c r="THO233" s="124"/>
      <c r="THP233" s="123"/>
      <c r="THQ233" s="121"/>
      <c r="THR233" s="121"/>
      <c r="THS233" s="121"/>
      <c r="THT233" s="121"/>
      <c r="THU233" s="121"/>
      <c r="THV233" s="121"/>
      <c r="THW233" s="120"/>
      <c r="THX233" s="125"/>
      <c r="THY233" s="121"/>
      <c r="THZ233" s="121"/>
      <c r="TIA233" s="15"/>
      <c r="TIB233" s="15"/>
      <c r="TIC233" s="120"/>
      <c r="TID233" s="120"/>
      <c r="TIE233" s="121"/>
      <c r="TIF233" s="121"/>
      <c r="TIG233" s="120"/>
      <c r="TIH233" s="122"/>
      <c r="TII233" s="123"/>
      <c r="TIJ233" s="124"/>
      <c r="TIK233" s="123"/>
      <c r="TIL233" s="121"/>
      <c r="TIM233" s="121"/>
      <c r="TIN233" s="121"/>
      <c r="TIO233" s="121"/>
      <c r="TIP233" s="121"/>
      <c r="TIQ233" s="121"/>
      <c r="TIR233" s="120"/>
      <c r="TIS233" s="125"/>
      <c r="TIT233" s="121"/>
      <c r="TIU233" s="121"/>
      <c r="TIV233" s="15"/>
      <c r="TIW233" s="15"/>
      <c r="TIX233" s="120"/>
      <c r="TIY233" s="120"/>
      <c r="TIZ233" s="121"/>
      <c r="TJA233" s="121"/>
      <c r="TJB233" s="120"/>
      <c r="TJC233" s="122"/>
      <c r="TJD233" s="123"/>
      <c r="TJE233" s="124"/>
      <c r="TJF233" s="123"/>
      <c r="TJG233" s="121"/>
      <c r="TJH233" s="121"/>
      <c r="TJI233" s="121"/>
      <c r="TJJ233" s="121"/>
      <c r="TJK233" s="121"/>
      <c r="TJL233" s="121"/>
      <c r="TJM233" s="120"/>
      <c r="TJN233" s="125"/>
      <c r="TJO233" s="121"/>
      <c r="TJP233" s="121"/>
      <c r="TJQ233" s="15"/>
      <c r="TJR233" s="15"/>
      <c r="TJS233" s="120"/>
      <c r="TJT233" s="120"/>
      <c r="TJU233" s="121"/>
      <c r="TJV233" s="121"/>
      <c r="TJW233" s="120"/>
      <c r="TJX233" s="122"/>
      <c r="TJY233" s="123"/>
      <c r="TJZ233" s="124"/>
      <c r="TKA233" s="123"/>
      <c r="TKB233" s="121"/>
      <c r="TKC233" s="121"/>
      <c r="TKD233" s="121"/>
      <c r="TKE233" s="121"/>
      <c r="TKF233" s="121"/>
      <c r="TKG233" s="121"/>
      <c r="TKH233" s="120"/>
      <c r="TKI233" s="125"/>
      <c r="TKJ233" s="121"/>
      <c r="TKK233" s="121"/>
      <c r="TKL233" s="15"/>
      <c r="TKM233" s="15"/>
      <c r="TKN233" s="120"/>
      <c r="TKO233" s="120"/>
      <c r="TKP233" s="121"/>
      <c r="TKQ233" s="121"/>
      <c r="TKR233" s="120"/>
      <c r="TKS233" s="122"/>
      <c r="TKT233" s="123"/>
      <c r="TKU233" s="124"/>
      <c r="TKV233" s="123"/>
      <c r="TKW233" s="121"/>
      <c r="TKX233" s="121"/>
      <c r="TKY233" s="121"/>
      <c r="TKZ233" s="121"/>
      <c r="TLA233" s="121"/>
      <c r="TLB233" s="121"/>
      <c r="TLC233" s="120"/>
      <c r="TLD233" s="125"/>
      <c r="TLE233" s="121"/>
      <c r="TLF233" s="121"/>
      <c r="TLG233" s="15"/>
      <c r="TLH233" s="15"/>
      <c r="TLI233" s="120"/>
      <c r="TLJ233" s="120"/>
      <c r="TLK233" s="121"/>
      <c r="TLL233" s="121"/>
      <c r="TLM233" s="120"/>
      <c r="TLN233" s="122"/>
      <c r="TLO233" s="123"/>
      <c r="TLP233" s="124"/>
      <c r="TLQ233" s="123"/>
      <c r="TLR233" s="121"/>
      <c r="TLS233" s="121"/>
      <c r="TLT233" s="121"/>
      <c r="TLU233" s="121"/>
      <c r="TLV233" s="121"/>
      <c r="TLW233" s="121"/>
      <c r="TLX233" s="120"/>
      <c r="TLY233" s="125"/>
      <c r="TLZ233" s="121"/>
      <c r="TMA233" s="121"/>
      <c r="TMB233" s="15"/>
      <c r="TMC233" s="15"/>
      <c r="TMD233" s="120"/>
      <c r="TME233" s="120"/>
      <c r="TMF233" s="121"/>
      <c r="TMG233" s="121"/>
      <c r="TMH233" s="120"/>
      <c r="TMI233" s="122"/>
      <c r="TMJ233" s="123"/>
      <c r="TMK233" s="124"/>
      <c r="TML233" s="123"/>
      <c r="TMM233" s="121"/>
      <c r="TMN233" s="121"/>
      <c r="TMO233" s="121"/>
      <c r="TMP233" s="121"/>
      <c r="TMQ233" s="121"/>
      <c r="TMR233" s="121"/>
      <c r="TMS233" s="120"/>
      <c r="TMT233" s="125"/>
      <c r="TMU233" s="121"/>
      <c r="TMV233" s="121"/>
      <c r="TMW233" s="15"/>
      <c r="TMX233" s="15"/>
      <c r="TMY233" s="120"/>
      <c r="TMZ233" s="120"/>
      <c r="TNA233" s="121"/>
      <c r="TNB233" s="121"/>
      <c r="TNC233" s="120"/>
      <c r="TND233" s="122"/>
      <c r="TNE233" s="123"/>
      <c r="TNF233" s="124"/>
      <c r="TNG233" s="123"/>
      <c r="TNH233" s="121"/>
      <c r="TNI233" s="121"/>
      <c r="TNJ233" s="121"/>
      <c r="TNK233" s="121"/>
      <c r="TNL233" s="121"/>
      <c r="TNM233" s="121"/>
      <c r="TNN233" s="120"/>
      <c r="TNO233" s="125"/>
      <c r="TNP233" s="121"/>
      <c r="TNQ233" s="121"/>
      <c r="TNR233" s="15"/>
      <c r="TNS233" s="15"/>
      <c r="TNT233" s="120"/>
      <c r="TNU233" s="120"/>
      <c r="TNV233" s="121"/>
      <c r="TNW233" s="121"/>
      <c r="TNX233" s="120"/>
      <c r="TNY233" s="122"/>
      <c r="TNZ233" s="123"/>
      <c r="TOA233" s="124"/>
      <c r="TOB233" s="123"/>
      <c r="TOC233" s="121"/>
      <c r="TOD233" s="121"/>
      <c r="TOE233" s="121"/>
      <c r="TOF233" s="121"/>
      <c r="TOG233" s="121"/>
      <c r="TOH233" s="121"/>
      <c r="TOI233" s="120"/>
      <c r="TOJ233" s="125"/>
      <c r="TOK233" s="121"/>
      <c r="TOL233" s="121"/>
      <c r="TOM233" s="15"/>
      <c r="TON233" s="15"/>
      <c r="TOO233" s="120"/>
      <c r="TOP233" s="120"/>
      <c r="TOQ233" s="121"/>
      <c r="TOR233" s="121"/>
      <c r="TOS233" s="120"/>
      <c r="TOT233" s="122"/>
      <c r="TOU233" s="123"/>
      <c r="TOV233" s="124"/>
      <c r="TOW233" s="123"/>
      <c r="TOX233" s="121"/>
      <c r="TOY233" s="121"/>
      <c r="TOZ233" s="121"/>
      <c r="TPA233" s="121"/>
      <c r="TPB233" s="121"/>
      <c r="TPC233" s="121"/>
      <c r="TPD233" s="120"/>
      <c r="TPE233" s="125"/>
      <c r="TPF233" s="121"/>
      <c r="TPG233" s="121"/>
      <c r="TPH233" s="15"/>
      <c r="TPI233" s="15"/>
      <c r="TPJ233" s="120"/>
      <c r="TPK233" s="120"/>
      <c r="TPL233" s="121"/>
      <c r="TPM233" s="121"/>
      <c r="TPN233" s="120"/>
      <c r="TPO233" s="122"/>
      <c r="TPP233" s="123"/>
      <c r="TPQ233" s="124"/>
      <c r="TPR233" s="123"/>
      <c r="TPS233" s="121"/>
      <c r="TPT233" s="121"/>
      <c r="TPU233" s="121"/>
      <c r="TPV233" s="121"/>
      <c r="TPW233" s="121"/>
      <c r="TPX233" s="121"/>
      <c r="TPY233" s="120"/>
      <c r="TPZ233" s="125"/>
      <c r="TQA233" s="121"/>
      <c r="TQB233" s="121"/>
      <c r="TQC233" s="15"/>
      <c r="TQD233" s="15"/>
      <c r="TQE233" s="120"/>
      <c r="TQF233" s="120"/>
      <c r="TQG233" s="121"/>
      <c r="TQH233" s="121"/>
      <c r="TQI233" s="120"/>
      <c r="TQJ233" s="122"/>
      <c r="TQK233" s="123"/>
      <c r="TQL233" s="124"/>
      <c r="TQM233" s="123"/>
      <c r="TQN233" s="121"/>
      <c r="TQO233" s="121"/>
      <c r="TQP233" s="121"/>
      <c r="TQQ233" s="121"/>
      <c r="TQR233" s="121"/>
      <c r="TQS233" s="121"/>
      <c r="TQT233" s="120"/>
      <c r="TQU233" s="125"/>
      <c r="TQV233" s="121"/>
      <c r="TQW233" s="121"/>
      <c r="TQX233" s="15"/>
      <c r="TQY233" s="15"/>
      <c r="TQZ233" s="120"/>
      <c r="TRA233" s="120"/>
      <c r="TRB233" s="121"/>
      <c r="TRC233" s="121"/>
      <c r="TRD233" s="120"/>
      <c r="TRE233" s="122"/>
      <c r="TRF233" s="123"/>
      <c r="TRG233" s="124"/>
      <c r="TRH233" s="123"/>
      <c r="TRI233" s="121"/>
      <c r="TRJ233" s="121"/>
      <c r="TRK233" s="121"/>
      <c r="TRL233" s="121"/>
      <c r="TRM233" s="121"/>
      <c r="TRN233" s="121"/>
      <c r="TRO233" s="120"/>
      <c r="TRP233" s="125"/>
      <c r="TRQ233" s="121"/>
      <c r="TRR233" s="121"/>
      <c r="TRS233" s="15"/>
      <c r="TRT233" s="15"/>
      <c r="TRU233" s="120"/>
      <c r="TRV233" s="120"/>
      <c r="TRW233" s="121"/>
      <c r="TRX233" s="121"/>
      <c r="TRY233" s="120"/>
      <c r="TRZ233" s="122"/>
      <c r="TSA233" s="123"/>
      <c r="TSB233" s="124"/>
      <c r="TSC233" s="123"/>
      <c r="TSD233" s="121"/>
      <c r="TSE233" s="121"/>
      <c r="TSF233" s="121"/>
      <c r="TSG233" s="121"/>
      <c r="TSH233" s="121"/>
      <c r="TSI233" s="121"/>
      <c r="TSJ233" s="120"/>
      <c r="TSK233" s="125"/>
      <c r="TSL233" s="121"/>
      <c r="TSM233" s="121"/>
      <c r="TSN233" s="15"/>
      <c r="TSO233" s="15"/>
      <c r="TSP233" s="120"/>
      <c r="TSQ233" s="120"/>
      <c r="TSR233" s="121"/>
      <c r="TSS233" s="121"/>
      <c r="TST233" s="120"/>
      <c r="TSU233" s="122"/>
      <c r="TSV233" s="123"/>
      <c r="TSW233" s="124"/>
      <c r="TSX233" s="123"/>
      <c r="TSY233" s="121"/>
      <c r="TSZ233" s="121"/>
      <c r="TTA233" s="121"/>
      <c r="TTB233" s="121"/>
      <c r="TTC233" s="121"/>
      <c r="TTD233" s="121"/>
      <c r="TTE233" s="120"/>
      <c r="TTF233" s="125"/>
      <c r="TTG233" s="121"/>
      <c r="TTH233" s="121"/>
      <c r="TTI233" s="15"/>
      <c r="TTJ233" s="15"/>
      <c r="TTK233" s="120"/>
      <c r="TTL233" s="120"/>
      <c r="TTM233" s="121"/>
      <c r="TTN233" s="121"/>
      <c r="TTO233" s="120"/>
      <c r="TTP233" s="122"/>
      <c r="TTQ233" s="123"/>
      <c r="TTR233" s="124"/>
      <c r="TTS233" s="123"/>
      <c r="TTT233" s="121"/>
      <c r="TTU233" s="121"/>
      <c r="TTV233" s="121"/>
      <c r="TTW233" s="121"/>
      <c r="TTX233" s="121"/>
      <c r="TTY233" s="121"/>
      <c r="TTZ233" s="120"/>
      <c r="TUA233" s="125"/>
      <c r="TUB233" s="121"/>
      <c r="TUC233" s="121"/>
      <c r="TUD233" s="15"/>
      <c r="TUE233" s="15"/>
      <c r="TUF233" s="120"/>
      <c r="TUG233" s="120"/>
      <c r="TUH233" s="121"/>
      <c r="TUI233" s="121"/>
      <c r="TUJ233" s="120"/>
      <c r="TUK233" s="122"/>
      <c r="TUL233" s="123"/>
      <c r="TUM233" s="124"/>
      <c r="TUN233" s="123"/>
      <c r="TUO233" s="121"/>
      <c r="TUP233" s="121"/>
      <c r="TUQ233" s="121"/>
      <c r="TUR233" s="121"/>
      <c r="TUS233" s="121"/>
      <c r="TUT233" s="121"/>
      <c r="TUU233" s="120"/>
      <c r="TUV233" s="125"/>
      <c r="TUW233" s="121"/>
      <c r="TUX233" s="121"/>
      <c r="TUY233" s="15"/>
      <c r="TUZ233" s="15"/>
      <c r="TVA233" s="120"/>
      <c r="TVB233" s="120"/>
      <c r="TVC233" s="121"/>
      <c r="TVD233" s="121"/>
      <c r="TVE233" s="120"/>
      <c r="TVF233" s="122"/>
      <c r="TVG233" s="123"/>
      <c r="TVH233" s="124"/>
      <c r="TVI233" s="123"/>
      <c r="TVJ233" s="121"/>
      <c r="TVK233" s="121"/>
      <c r="TVL233" s="121"/>
      <c r="TVM233" s="121"/>
      <c r="TVN233" s="121"/>
      <c r="TVO233" s="121"/>
      <c r="TVP233" s="120"/>
      <c r="TVQ233" s="125"/>
      <c r="TVR233" s="121"/>
      <c r="TVS233" s="121"/>
      <c r="TVT233" s="15"/>
      <c r="TVU233" s="15"/>
      <c r="TVV233" s="120"/>
      <c r="TVW233" s="120"/>
      <c r="TVX233" s="121"/>
      <c r="TVY233" s="121"/>
      <c r="TVZ233" s="120"/>
      <c r="TWA233" s="122"/>
      <c r="TWB233" s="123"/>
      <c r="TWC233" s="124"/>
      <c r="TWD233" s="123"/>
      <c r="TWE233" s="121"/>
      <c r="TWF233" s="121"/>
      <c r="TWG233" s="121"/>
      <c r="TWH233" s="121"/>
      <c r="TWI233" s="121"/>
      <c r="TWJ233" s="121"/>
      <c r="TWK233" s="120"/>
      <c r="TWL233" s="125"/>
      <c r="TWM233" s="121"/>
      <c r="TWN233" s="121"/>
      <c r="TWO233" s="15"/>
      <c r="TWP233" s="15"/>
      <c r="TWQ233" s="120"/>
      <c r="TWR233" s="120"/>
      <c r="TWS233" s="121"/>
      <c r="TWT233" s="121"/>
      <c r="TWU233" s="120"/>
      <c r="TWV233" s="122"/>
      <c r="TWW233" s="123"/>
      <c r="TWX233" s="124"/>
      <c r="TWY233" s="123"/>
      <c r="TWZ233" s="121"/>
      <c r="TXA233" s="121"/>
      <c r="TXB233" s="121"/>
      <c r="TXC233" s="121"/>
      <c r="TXD233" s="121"/>
      <c r="TXE233" s="121"/>
      <c r="TXF233" s="120"/>
      <c r="TXG233" s="125"/>
      <c r="TXH233" s="121"/>
      <c r="TXI233" s="121"/>
      <c r="TXJ233" s="15"/>
      <c r="TXK233" s="15"/>
      <c r="TXL233" s="120"/>
      <c r="TXM233" s="120"/>
      <c r="TXN233" s="121"/>
      <c r="TXO233" s="121"/>
      <c r="TXP233" s="120"/>
      <c r="TXQ233" s="122"/>
      <c r="TXR233" s="123"/>
      <c r="TXS233" s="124"/>
      <c r="TXT233" s="123"/>
      <c r="TXU233" s="121"/>
      <c r="TXV233" s="121"/>
      <c r="TXW233" s="121"/>
      <c r="TXX233" s="121"/>
      <c r="TXY233" s="121"/>
      <c r="TXZ233" s="121"/>
      <c r="TYA233" s="120"/>
      <c r="TYB233" s="125"/>
      <c r="TYC233" s="121"/>
      <c r="TYD233" s="121"/>
      <c r="TYE233" s="15"/>
      <c r="TYF233" s="15"/>
      <c r="TYG233" s="120"/>
      <c r="TYH233" s="120"/>
      <c r="TYI233" s="121"/>
      <c r="TYJ233" s="121"/>
      <c r="TYK233" s="120"/>
      <c r="TYL233" s="122"/>
      <c r="TYM233" s="123"/>
      <c r="TYN233" s="124"/>
      <c r="TYO233" s="123"/>
      <c r="TYP233" s="121"/>
      <c r="TYQ233" s="121"/>
      <c r="TYR233" s="121"/>
      <c r="TYS233" s="121"/>
      <c r="TYT233" s="121"/>
      <c r="TYU233" s="121"/>
      <c r="TYV233" s="120"/>
      <c r="TYW233" s="125"/>
      <c r="TYX233" s="121"/>
      <c r="TYY233" s="121"/>
      <c r="TYZ233" s="15"/>
      <c r="TZA233" s="15"/>
      <c r="TZB233" s="120"/>
      <c r="TZC233" s="120"/>
      <c r="TZD233" s="121"/>
      <c r="TZE233" s="121"/>
      <c r="TZF233" s="120"/>
      <c r="TZG233" s="122"/>
      <c r="TZH233" s="123"/>
      <c r="TZI233" s="124"/>
      <c r="TZJ233" s="123"/>
      <c r="TZK233" s="121"/>
      <c r="TZL233" s="121"/>
      <c r="TZM233" s="121"/>
      <c r="TZN233" s="121"/>
      <c r="TZO233" s="121"/>
      <c r="TZP233" s="121"/>
      <c r="TZQ233" s="120"/>
      <c r="TZR233" s="125"/>
      <c r="TZS233" s="121"/>
      <c r="TZT233" s="121"/>
      <c r="TZU233" s="15"/>
      <c r="TZV233" s="15"/>
      <c r="TZW233" s="120"/>
      <c r="TZX233" s="120"/>
      <c r="TZY233" s="121"/>
      <c r="TZZ233" s="121"/>
      <c r="UAA233" s="120"/>
      <c r="UAB233" s="122"/>
      <c r="UAC233" s="123"/>
      <c r="UAD233" s="124"/>
      <c r="UAE233" s="123"/>
      <c r="UAF233" s="121"/>
      <c r="UAG233" s="121"/>
      <c r="UAH233" s="121"/>
      <c r="UAI233" s="121"/>
      <c r="UAJ233" s="121"/>
      <c r="UAK233" s="121"/>
      <c r="UAL233" s="120"/>
      <c r="UAM233" s="125"/>
      <c r="UAN233" s="121"/>
      <c r="UAO233" s="121"/>
      <c r="UAP233" s="15"/>
      <c r="UAQ233" s="15"/>
      <c r="UAR233" s="120"/>
      <c r="UAS233" s="120"/>
      <c r="UAT233" s="121"/>
      <c r="UAU233" s="121"/>
      <c r="UAV233" s="120"/>
      <c r="UAW233" s="122"/>
      <c r="UAX233" s="123"/>
      <c r="UAY233" s="124"/>
      <c r="UAZ233" s="123"/>
      <c r="UBA233" s="121"/>
      <c r="UBB233" s="121"/>
      <c r="UBC233" s="121"/>
      <c r="UBD233" s="121"/>
      <c r="UBE233" s="121"/>
      <c r="UBF233" s="121"/>
      <c r="UBG233" s="120"/>
      <c r="UBH233" s="125"/>
      <c r="UBI233" s="121"/>
      <c r="UBJ233" s="121"/>
      <c r="UBK233" s="15"/>
      <c r="UBL233" s="15"/>
      <c r="UBM233" s="120"/>
      <c r="UBN233" s="120"/>
      <c r="UBO233" s="121"/>
      <c r="UBP233" s="121"/>
      <c r="UBQ233" s="120"/>
      <c r="UBR233" s="122"/>
      <c r="UBS233" s="123"/>
      <c r="UBT233" s="124"/>
      <c r="UBU233" s="123"/>
      <c r="UBV233" s="121"/>
      <c r="UBW233" s="121"/>
      <c r="UBX233" s="121"/>
      <c r="UBY233" s="121"/>
      <c r="UBZ233" s="121"/>
      <c r="UCA233" s="121"/>
      <c r="UCB233" s="120"/>
      <c r="UCC233" s="125"/>
      <c r="UCD233" s="121"/>
      <c r="UCE233" s="121"/>
      <c r="UCF233" s="15"/>
      <c r="UCG233" s="15"/>
      <c r="UCH233" s="120"/>
      <c r="UCI233" s="120"/>
      <c r="UCJ233" s="121"/>
      <c r="UCK233" s="121"/>
      <c r="UCL233" s="120"/>
      <c r="UCM233" s="122"/>
      <c r="UCN233" s="123"/>
      <c r="UCO233" s="124"/>
      <c r="UCP233" s="123"/>
      <c r="UCQ233" s="121"/>
      <c r="UCR233" s="121"/>
      <c r="UCS233" s="121"/>
      <c r="UCT233" s="121"/>
      <c r="UCU233" s="121"/>
      <c r="UCV233" s="121"/>
      <c r="UCW233" s="120"/>
      <c r="UCX233" s="125"/>
      <c r="UCY233" s="121"/>
      <c r="UCZ233" s="121"/>
      <c r="UDA233" s="15"/>
      <c r="UDB233" s="15"/>
      <c r="UDC233" s="120"/>
      <c r="UDD233" s="120"/>
      <c r="UDE233" s="121"/>
      <c r="UDF233" s="121"/>
      <c r="UDG233" s="120"/>
      <c r="UDH233" s="122"/>
      <c r="UDI233" s="123"/>
      <c r="UDJ233" s="124"/>
      <c r="UDK233" s="123"/>
      <c r="UDL233" s="121"/>
      <c r="UDM233" s="121"/>
      <c r="UDN233" s="121"/>
      <c r="UDO233" s="121"/>
      <c r="UDP233" s="121"/>
      <c r="UDQ233" s="121"/>
      <c r="UDR233" s="120"/>
      <c r="UDS233" s="125"/>
      <c r="UDT233" s="121"/>
      <c r="UDU233" s="121"/>
      <c r="UDV233" s="15"/>
      <c r="UDW233" s="15"/>
      <c r="UDX233" s="120"/>
      <c r="UDY233" s="120"/>
      <c r="UDZ233" s="121"/>
      <c r="UEA233" s="121"/>
      <c r="UEB233" s="120"/>
      <c r="UEC233" s="122"/>
      <c r="UED233" s="123"/>
      <c r="UEE233" s="124"/>
      <c r="UEF233" s="123"/>
      <c r="UEG233" s="121"/>
      <c r="UEH233" s="121"/>
      <c r="UEI233" s="121"/>
      <c r="UEJ233" s="121"/>
      <c r="UEK233" s="121"/>
      <c r="UEL233" s="121"/>
      <c r="UEM233" s="120"/>
      <c r="UEN233" s="125"/>
      <c r="UEO233" s="121"/>
      <c r="UEP233" s="121"/>
      <c r="UEQ233" s="15"/>
      <c r="UER233" s="15"/>
      <c r="UES233" s="120"/>
      <c r="UET233" s="120"/>
      <c r="UEU233" s="121"/>
      <c r="UEV233" s="121"/>
      <c r="UEW233" s="120"/>
      <c r="UEX233" s="122"/>
      <c r="UEY233" s="123"/>
      <c r="UEZ233" s="124"/>
      <c r="UFA233" s="123"/>
      <c r="UFB233" s="121"/>
      <c r="UFC233" s="121"/>
      <c r="UFD233" s="121"/>
      <c r="UFE233" s="121"/>
      <c r="UFF233" s="121"/>
      <c r="UFG233" s="121"/>
      <c r="UFH233" s="120"/>
      <c r="UFI233" s="125"/>
      <c r="UFJ233" s="121"/>
      <c r="UFK233" s="121"/>
      <c r="UFL233" s="15"/>
      <c r="UFM233" s="15"/>
      <c r="UFN233" s="120"/>
      <c r="UFO233" s="120"/>
      <c r="UFP233" s="121"/>
      <c r="UFQ233" s="121"/>
      <c r="UFR233" s="120"/>
      <c r="UFS233" s="122"/>
      <c r="UFT233" s="123"/>
      <c r="UFU233" s="124"/>
      <c r="UFV233" s="123"/>
      <c r="UFW233" s="121"/>
      <c r="UFX233" s="121"/>
      <c r="UFY233" s="121"/>
      <c r="UFZ233" s="121"/>
      <c r="UGA233" s="121"/>
      <c r="UGB233" s="121"/>
      <c r="UGC233" s="120"/>
      <c r="UGD233" s="125"/>
      <c r="UGE233" s="121"/>
      <c r="UGF233" s="121"/>
      <c r="UGG233" s="15"/>
      <c r="UGH233" s="15"/>
      <c r="UGI233" s="120"/>
      <c r="UGJ233" s="120"/>
      <c r="UGK233" s="121"/>
      <c r="UGL233" s="121"/>
      <c r="UGM233" s="120"/>
      <c r="UGN233" s="122"/>
      <c r="UGO233" s="123"/>
      <c r="UGP233" s="124"/>
      <c r="UGQ233" s="123"/>
      <c r="UGR233" s="121"/>
      <c r="UGS233" s="121"/>
      <c r="UGT233" s="121"/>
      <c r="UGU233" s="121"/>
      <c r="UGV233" s="121"/>
      <c r="UGW233" s="121"/>
      <c r="UGX233" s="120"/>
      <c r="UGY233" s="125"/>
      <c r="UGZ233" s="121"/>
      <c r="UHA233" s="121"/>
      <c r="UHB233" s="15"/>
      <c r="UHC233" s="15"/>
      <c r="UHD233" s="120"/>
      <c r="UHE233" s="120"/>
      <c r="UHF233" s="121"/>
      <c r="UHG233" s="121"/>
      <c r="UHH233" s="120"/>
      <c r="UHI233" s="122"/>
      <c r="UHJ233" s="123"/>
      <c r="UHK233" s="124"/>
      <c r="UHL233" s="123"/>
      <c r="UHM233" s="121"/>
      <c r="UHN233" s="121"/>
      <c r="UHO233" s="121"/>
      <c r="UHP233" s="121"/>
      <c r="UHQ233" s="121"/>
      <c r="UHR233" s="121"/>
      <c r="UHS233" s="120"/>
      <c r="UHT233" s="125"/>
      <c r="UHU233" s="121"/>
      <c r="UHV233" s="121"/>
      <c r="UHW233" s="15"/>
      <c r="UHX233" s="15"/>
      <c r="UHY233" s="120"/>
      <c r="UHZ233" s="120"/>
      <c r="UIA233" s="121"/>
      <c r="UIB233" s="121"/>
      <c r="UIC233" s="120"/>
      <c r="UID233" s="122"/>
      <c r="UIE233" s="123"/>
      <c r="UIF233" s="124"/>
      <c r="UIG233" s="123"/>
      <c r="UIH233" s="121"/>
      <c r="UII233" s="121"/>
      <c r="UIJ233" s="121"/>
      <c r="UIK233" s="121"/>
      <c r="UIL233" s="121"/>
      <c r="UIM233" s="121"/>
      <c r="UIN233" s="120"/>
      <c r="UIO233" s="125"/>
      <c r="UIP233" s="121"/>
      <c r="UIQ233" s="121"/>
      <c r="UIR233" s="15"/>
      <c r="UIS233" s="15"/>
      <c r="UIT233" s="120"/>
      <c r="UIU233" s="120"/>
      <c r="UIV233" s="121"/>
      <c r="UIW233" s="121"/>
      <c r="UIX233" s="120"/>
      <c r="UIY233" s="122"/>
      <c r="UIZ233" s="123"/>
      <c r="UJA233" s="124"/>
      <c r="UJB233" s="123"/>
      <c r="UJC233" s="121"/>
      <c r="UJD233" s="121"/>
      <c r="UJE233" s="121"/>
      <c r="UJF233" s="121"/>
      <c r="UJG233" s="121"/>
      <c r="UJH233" s="121"/>
      <c r="UJI233" s="120"/>
      <c r="UJJ233" s="125"/>
      <c r="UJK233" s="121"/>
      <c r="UJL233" s="121"/>
      <c r="UJM233" s="15"/>
      <c r="UJN233" s="15"/>
      <c r="UJO233" s="120"/>
      <c r="UJP233" s="120"/>
      <c r="UJQ233" s="121"/>
      <c r="UJR233" s="121"/>
      <c r="UJS233" s="120"/>
      <c r="UJT233" s="122"/>
      <c r="UJU233" s="123"/>
      <c r="UJV233" s="124"/>
      <c r="UJW233" s="123"/>
      <c r="UJX233" s="121"/>
      <c r="UJY233" s="121"/>
      <c r="UJZ233" s="121"/>
      <c r="UKA233" s="121"/>
      <c r="UKB233" s="121"/>
      <c r="UKC233" s="121"/>
      <c r="UKD233" s="120"/>
      <c r="UKE233" s="125"/>
      <c r="UKF233" s="121"/>
      <c r="UKG233" s="121"/>
      <c r="UKH233" s="15"/>
      <c r="UKI233" s="15"/>
      <c r="UKJ233" s="120"/>
      <c r="UKK233" s="120"/>
      <c r="UKL233" s="121"/>
      <c r="UKM233" s="121"/>
      <c r="UKN233" s="120"/>
      <c r="UKO233" s="122"/>
      <c r="UKP233" s="123"/>
      <c r="UKQ233" s="124"/>
      <c r="UKR233" s="123"/>
      <c r="UKS233" s="121"/>
      <c r="UKT233" s="121"/>
      <c r="UKU233" s="121"/>
      <c r="UKV233" s="121"/>
      <c r="UKW233" s="121"/>
      <c r="UKX233" s="121"/>
      <c r="UKY233" s="120"/>
      <c r="UKZ233" s="125"/>
      <c r="ULA233" s="121"/>
      <c r="ULB233" s="121"/>
      <c r="ULC233" s="15"/>
      <c r="ULD233" s="15"/>
      <c r="ULE233" s="120"/>
      <c r="ULF233" s="120"/>
      <c r="ULG233" s="121"/>
      <c r="ULH233" s="121"/>
      <c r="ULI233" s="120"/>
      <c r="ULJ233" s="122"/>
      <c r="ULK233" s="123"/>
      <c r="ULL233" s="124"/>
      <c r="ULM233" s="123"/>
      <c r="ULN233" s="121"/>
      <c r="ULO233" s="121"/>
      <c r="ULP233" s="121"/>
      <c r="ULQ233" s="121"/>
      <c r="ULR233" s="121"/>
      <c r="ULS233" s="121"/>
      <c r="ULT233" s="120"/>
      <c r="ULU233" s="125"/>
      <c r="ULV233" s="121"/>
      <c r="ULW233" s="121"/>
      <c r="ULX233" s="15"/>
      <c r="ULY233" s="15"/>
      <c r="ULZ233" s="120"/>
      <c r="UMA233" s="120"/>
      <c r="UMB233" s="121"/>
      <c r="UMC233" s="121"/>
      <c r="UMD233" s="120"/>
      <c r="UME233" s="122"/>
      <c r="UMF233" s="123"/>
      <c r="UMG233" s="124"/>
      <c r="UMH233" s="123"/>
      <c r="UMI233" s="121"/>
      <c r="UMJ233" s="121"/>
      <c r="UMK233" s="121"/>
      <c r="UML233" s="121"/>
      <c r="UMM233" s="121"/>
      <c r="UMN233" s="121"/>
      <c r="UMO233" s="120"/>
      <c r="UMP233" s="125"/>
      <c r="UMQ233" s="121"/>
      <c r="UMR233" s="121"/>
      <c r="UMS233" s="15"/>
      <c r="UMT233" s="15"/>
      <c r="UMU233" s="120"/>
      <c r="UMV233" s="120"/>
      <c r="UMW233" s="121"/>
      <c r="UMX233" s="121"/>
      <c r="UMY233" s="120"/>
      <c r="UMZ233" s="122"/>
      <c r="UNA233" s="123"/>
      <c r="UNB233" s="124"/>
      <c r="UNC233" s="123"/>
      <c r="UND233" s="121"/>
      <c r="UNE233" s="121"/>
      <c r="UNF233" s="121"/>
      <c r="UNG233" s="121"/>
      <c r="UNH233" s="121"/>
      <c r="UNI233" s="121"/>
      <c r="UNJ233" s="120"/>
      <c r="UNK233" s="125"/>
      <c r="UNL233" s="121"/>
      <c r="UNM233" s="121"/>
      <c r="UNN233" s="15"/>
      <c r="UNO233" s="15"/>
      <c r="UNP233" s="120"/>
      <c r="UNQ233" s="120"/>
      <c r="UNR233" s="121"/>
      <c r="UNS233" s="121"/>
      <c r="UNT233" s="120"/>
      <c r="UNU233" s="122"/>
      <c r="UNV233" s="123"/>
      <c r="UNW233" s="124"/>
      <c r="UNX233" s="123"/>
      <c r="UNY233" s="121"/>
      <c r="UNZ233" s="121"/>
      <c r="UOA233" s="121"/>
      <c r="UOB233" s="121"/>
      <c r="UOC233" s="121"/>
      <c r="UOD233" s="121"/>
      <c r="UOE233" s="120"/>
      <c r="UOF233" s="125"/>
      <c r="UOG233" s="121"/>
      <c r="UOH233" s="121"/>
      <c r="UOI233" s="15"/>
      <c r="UOJ233" s="15"/>
      <c r="UOK233" s="120"/>
      <c r="UOL233" s="120"/>
      <c r="UOM233" s="121"/>
      <c r="UON233" s="121"/>
      <c r="UOO233" s="120"/>
      <c r="UOP233" s="122"/>
      <c r="UOQ233" s="123"/>
      <c r="UOR233" s="124"/>
      <c r="UOS233" s="123"/>
      <c r="UOT233" s="121"/>
      <c r="UOU233" s="121"/>
      <c r="UOV233" s="121"/>
      <c r="UOW233" s="121"/>
      <c r="UOX233" s="121"/>
      <c r="UOY233" s="121"/>
      <c r="UOZ233" s="120"/>
      <c r="UPA233" s="125"/>
      <c r="UPB233" s="121"/>
      <c r="UPC233" s="121"/>
      <c r="UPD233" s="15"/>
      <c r="UPE233" s="15"/>
      <c r="UPF233" s="120"/>
      <c r="UPG233" s="120"/>
      <c r="UPH233" s="121"/>
      <c r="UPI233" s="121"/>
      <c r="UPJ233" s="120"/>
      <c r="UPK233" s="122"/>
      <c r="UPL233" s="123"/>
      <c r="UPM233" s="124"/>
      <c r="UPN233" s="123"/>
      <c r="UPO233" s="121"/>
      <c r="UPP233" s="121"/>
      <c r="UPQ233" s="121"/>
      <c r="UPR233" s="121"/>
      <c r="UPS233" s="121"/>
      <c r="UPT233" s="121"/>
      <c r="UPU233" s="120"/>
      <c r="UPV233" s="125"/>
      <c r="UPW233" s="121"/>
      <c r="UPX233" s="121"/>
      <c r="UPY233" s="15"/>
      <c r="UPZ233" s="15"/>
      <c r="UQA233" s="120"/>
      <c r="UQB233" s="120"/>
      <c r="UQC233" s="121"/>
      <c r="UQD233" s="121"/>
      <c r="UQE233" s="120"/>
      <c r="UQF233" s="122"/>
      <c r="UQG233" s="123"/>
      <c r="UQH233" s="124"/>
      <c r="UQI233" s="123"/>
      <c r="UQJ233" s="121"/>
      <c r="UQK233" s="121"/>
      <c r="UQL233" s="121"/>
      <c r="UQM233" s="121"/>
      <c r="UQN233" s="121"/>
      <c r="UQO233" s="121"/>
      <c r="UQP233" s="120"/>
      <c r="UQQ233" s="125"/>
      <c r="UQR233" s="121"/>
      <c r="UQS233" s="121"/>
      <c r="UQT233" s="15"/>
      <c r="UQU233" s="15"/>
      <c r="UQV233" s="120"/>
      <c r="UQW233" s="120"/>
      <c r="UQX233" s="121"/>
      <c r="UQY233" s="121"/>
      <c r="UQZ233" s="120"/>
      <c r="URA233" s="122"/>
      <c r="URB233" s="123"/>
      <c r="URC233" s="124"/>
      <c r="URD233" s="123"/>
      <c r="URE233" s="121"/>
      <c r="URF233" s="121"/>
      <c r="URG233" s="121"/>
      <c r="URH233" s="121"/>
      <c r="URI233" s="121"/>
      <c r="URJ233" s="121"/>
      <c r="URK233" s="120"/>
      <c r="URL233" s="125"/>
      <c r="URM233" s="121"/>
      <c r="URN233" s="121"/>
      <c r="URO233" s="15"/>
      <c r="URP233" s="15"/>
      <c r="URQ233" s="120"/>
      <c r="URR233" s="120"/>
      <c r="URS233" s="121"/>
      <c r="URT233" s="121"/>
      <c r="URU233" s="120"/>
      <c r="URV233" s="122"/>
      <c r="URW233" s="123"/>
      <c r="URX233" s="124"/>
      <c r="URY233" s="123"/>
      <c r="URZ233" s="121"/>
      <c r="USA233" s="121"/>
      <c r="USB233" s="121"/>
      <c r="USC233" s="121"/>
      <c r="USD233" s="121"/>
      <c r="USE233" s="121"/>
      <c r="USF233" s="120"/>
      <c r="USG233" s="125"/>
      <c r="USH233" s="121"/>
      <c r="USI233" s="121"/>
      <c r="USJ233" s="15"/>
      <c r="USK233" s="15"/>
      <c r="USL233" s="120"/>
      <c r="USM233" s="120"/>
      <c r="USN233" s="121"/>
      <c r="USO233" s="121"/>
      <c r="USP233" s="120"/>
      <c r="USQ233" s="122"/>
      <c r="USR233" s="123"/>
      <c r="USS233" s="124"/>
      <c r="UST233" s="123"/>
      <c r="USU233" s="121"/>
      <c r="USV233" s="121"/>
      <c r="USW233" s="121"/>
      <c r="USX233" s="121"/>
      <c r="USY233" s="121"/>
      <c r="USZ233" s="121"/>
      <c r="UTA233" s="120"/>
      <c r="UTB233" s="125"/>
      <c r="UTC233" s="121"/>
      <c r="UTD233" s="121"/>
      <c r="UTE233" s="15"/>
      <c r="UTF233" s="15"/>
      <c r="UTG233" s="120"/>
      <c r="UTH233" s="120"/>
      <c r="UTI233" s="121"/>
      <c r="UTJ233" s="121"/>
      <c r="UTK233" s="120"/>
      <c r="UTL233" s="122"/>
      <c r="UTM233" s="123"/>
      <c r="UTN233" s="124"/>
      <c r="UTO233" s="123"/>
      <c r="UTP233" s="121"/>
      <c r="UTQ233" s="121"/>
      <c r="UTR233" s="121"/>
      <c r="UTS233" s="121"/>
      <c r="UTT233" s="121"/>
      <c r="UTU233" s="121"/>
      <c r="UTV233" s="120"/>
      <c r="UTW233" s="125"/>
      <c r="UTX233" s="121"/>
      <c r="UTY233" s="121"/>
      <c r="UTZ233" s="15"/>
      <c r="UUA233" s="15"/>
      <c r="UUB233" s="120"/>
      <c r="UUC233" s="120"/>
      <c r="UUD233" s="121"/>
      <c r="UUE233" s="121"/>
      <c r="UUF233" s="120"/>
      <c r="UUG233" s="122"/>
      <c r="UUH233" s="123"/>
      <c r="UUI233" s="124"/>
      <c r="UUJ233" s="123"/>
      <c r="UUK233" s="121"/>
      <c r="UUL233" s="121"/>
      <c r="UUM233" s="121"/>
      <c r="UUN233" s="121"/>
      <c r="UUO233" s="121"/>
      <c r="UUP233" s="121"/>
      <c r="UUQ233" s="120"/>
      <c r="UUR233" s="125"/>
      <c r="UUS233" s="121"/>
      <c r="UUT233" s="121"/>
      <c r="UUU233" s="15"/>
      <c r="UUV233" s="15"/>
      <c r="UUW233" s="120"/>
      <c r="UUX233" s="120"/>
      <c r="UUY233" s="121"/>
      <c r="UUZ233" s="121"/>
      <c r="UVA233" s="120"/>
      <c r="UVB233" s="122"/>
      <c r="UVC233" s="123"/>
      <c r="UVD233" s="124"/>
      <c r="UVE233" s="123"/>
      <c r="UVF233" s="121"/>
      <c r="UVG233" s="121"/>
      <c r="UVH233" s="121"/>
      <c r="UVI233" s="121"/>
      <c r="UVJ233" s="121"/>
      <c r="UVK233" s="121"/>
      <c r="UVL233" s="120"/>
      <c r="UVM233" s="125"/>
      <c r="UVN233" s="121"/>
      <c r="UVO233" s="121"/>
      <c r="UVP233" s="15"/>
      <c r="UVQ233" s="15"/>
      <c r="UVR233" s="120"/>
      <c r="UVS233" s="120"/>
      <c r="UVT233" s="121"/>
      <c r="UVU233" s="121"/>
      <c r="UVV233" s="120"/>
      <c r="UVW233" s="122"/>
      <c r="UVX233" s="123"/>
      <c r="UVY233" s="124"/>
      <c r="UVZ233" s="123"/>
      <c r="UWA233" s="121"/>
      <c r="UWB233" s="121"/>
      <c r="UWC233" s="121"/>
      <c r="UWD233" s="121"/>
      <c r="UWE233" s="121"/>
      <c r="UWF233" s="121"/>
      <c r="UWG233" s="120"/>
      <c r="UWH233" s="125"/>
      <c r="UWI233" s="121"/>
      <c r="UWJ233" s="121"/>
      <c r="UWK233" s="15"/>
      <c r="UWL233" s="15"/>
      <c r="UWM233" s="120"/>
      <c r="UWN233" s="120"/>
      <c r="UWO233" s="121"/>
      <c r="UWP233" s="121"/>
      <c r="UWQ233" s="120"/>
      <c r="UWR233" s="122"/>
      <c r="UWS233" s="123"/>
      <c r="UWT233" s="124"/>
      <c r="UWU233" s="123"/>
      <c r="UWV233" s="121"/>
      <c r="UWW233" s="121"/>
      <c r="UWX233" s="121"/>
      <c r="UWY233" s="121"/>
      <c r="UWZ233" s="121"/>
      <c r="UXA233" s="121"/>
      <c r="UXB233" s="120"/>
      <c r="UXC233" s="125"/>
      <c r="UXD233" s="121"/>
      <c r="UXE233" s="121"/>
      <c r="UXF233" s="15"/>
      <c r="UXG233" s="15"/>
      <c r="UXH233" s="120"/>
      <c r="UXI233" s="120"/>
      <c r="UXJ233" s="121"/>
      <c r="UXK233" s="121"/>
      <c r="UXL233" s="120"/>
      <c r="UXM233" s="122"/>
      <c r="UXN233" s="123"/>
      <c r="UXO233" s="124"/>
      <c r="UXP233" s="123"/>
      <c r="UXQ233" s="121"/>
      <c r="UXR233" s="121"/>
      <c r="UXS233" s="121"/>
      <c r="UXT233" s="121"/>
      <c r="UXU233" s="121"/>
      <c r="UXV233" s="121"/>
      <c r="UXW233" s="120"/>
      <c r="UXX233" s="125"/>
      <c r="UXY233" s="121"/>
      <c r="UXZ233" s="121"/>
      <c r="UYA233" s="15"/>
      <c r="UYB233" s="15"/>
      <c r="UYC233" s="120"/>
      <c r="UYD233" s="120"/>
      <c r="UYE233" s="121"/>
      <c r="UYF233" s="121"/>
      <c r="UYG233" s="120"/>
      <c r="UYH233" s="122"/>
      <c r="UYI233" s="123"/>
      <c r="UYJ233" s="124"/>
      <c r="UYK233" s="123"/>
      <c r="UYL233" s="121"/>
      <c r="UYM233" s="121"/>
      <c r="UYN233" s="121"/>
      <c r="UYO233" s="121"/>
      <c r="UYP233" s="121"/>
      <c r="UYQ233" s="121"/>
      <c r="UYR233" s="120"/>
      <c r="UYS233" s="125"/>
      <c r="UYT233" s="121"/>
      <c r="UYU233" s="121"/>
      <c r="UYV233" s="15"/>
      <c r="UYW233" s="15"/>
      <c r="UYX233" s="120"/>
      <c r="UYY233" s="120"/>
      <c r="UYZ233" s="121"/>
      <c r="UZA233" s="121"/>
      <c r="UZB233" s="120"/>
      <c r="UZC233" s="122"/>
      <c r="UZD233" s="123"/>
      <c r="UZE233" s="124"/>
      <c r="UZF233" s="123"/>
      <c r="UZG233" s="121"/>
      <c r="UZH233" s="121"/>
      <c r="UZI233" s="121"/>
      <c r="UZJ233" s="121"/>
      <c r="UZK233" s="121"/>
      <c r="UZL233" s="121"/>
      <c r="UZM233" s="120"/>
      <c r="UZN233" s="125"/>
      <c r="UZO233" s="121"/>
      <c r="UZP233" s="121"/>
      <c r="UZQ233" s="15"/>
      <c r="UZR233" s="15"/>
      <c r="UZS233" s="120"/>
      <c r="UZT233" s="120"/>
      <c r="UZU233" s="121"/>
      <c r="UZV233" s="121"/>
      <c r="UZW233" s="120"/>
      <c r="UZX233" s="122"/>
      <c r="UZY233" s="123"/>
      <c r="UZZ233" s="124"/>
      <c r="VAA233" s="123"/>
      <c r="VAB233" s="121"/>
      <c r="VAC233" s="121"/>
      <c r="VAD233" s="121"/>
      <c r="VAE233" s="121"/>
      <c r="VAF233" s="121"/>
      <c r="VAG233" s="121"/>
      <c r="VAH233" s="120"/>
      <c r="VAI233" s="125"/>
      <c r="VAJ233" s="121"/>
      <c r="VAK233" s="121"/>
      <c r="VAL233" s="15"/>
      <c r="VAM233" s="15"/>
      <c r="VAN233" s="120"/>
      <c r="VAO233" s="120"/>
      <c r="VAP233" s="121"/>
      <c r="VAQ233" s="121"/>
      <c r="VAR233" s="120"/>
      <c r="VAS233" s="122"/>
      <c r="VAT233" s="123"/>
      <c r="VAU233" s="124"/>
      <c r="VAV233" s="123"/>
      <c r="VAW233" s="121"/>
      <c r="VAX233" s="121"/>
      <c r="VAY233" s="121"/>
      <c r="VAZ233" s="121"/>
      <c r="VBA233" s="121"/>
      <c r="VBB233" s="121"/>
      <c r="VBC233" s="120"/>
      <c r="VBD233" s="125"/>
      <c r="VBE233" s="121"/>
      <c r="VBF233" s="121"/>
      <c r="VBG233" s="15"/>
      <c r="VBH233" s="15"/>
      <c r="VBI233" s="120"/>
      <c r="VBJ233" s="120"/>
      <c r="VBK233" s="121"/>
      <c r="VBL233" s="121"/>
      <c r="VBM233" s="120"/>
      <c r="VBN233" s="122"/>
      <c r="VBO233" s="123"/>
      <c r="VBP233" s="124"/>
      <c r="VBQ233" s="123"/>
      <c r="VBR233" s="121"/>
      <c r="VBS233" s="121"/>
      <c r="VBT233" s="121"/>
      <c r="VBU233" s="121"/>
      <c r="VBV233" s="121"/>
      <c r="VBW233" s="121"/>
      <c r="VBX233" s="120"/>
      <c r="VBY233" s="125"/>
      <c r="VBZ233" s="121"/>
      <c r="VCA233" s="121"/>
      <c r="VCB233" s="15"/>
      <c r="VCC233" s="15"/>
      <c r="VCD233" s="120"/>
      <c r="VCE233" s="120"/>
      <c r="VCF233" s="121"/>
      <c r="VCG233" s="121"/>
      <c r="VCH233" s="120"/>
      <c r="VCI233" s="122"/>
      <c r="VCJ233" s="123"/>
      <c r="VCK233" s="124"/>
      <c r="VCL233" s="123"/>
      <c r="VCM233" s="121"/>
      <c r="VCN233" s="121"/>
      <c r="VCO233" s="121"/>
      <c r="VCP233" s="121"/>
      <c r="VCQ233" s="121"/>
      <c r="VCR233" s="121"/>
      <c r="VCS233" s="120"/>
      <c r="VCT233" s="125"/>
      <c r="VCU233" s="121"/>
      <c r="VCV233" s="121"/>
      <c r="VCW233" s="15"/>
      <c r="VCX233" s="15"/>
      <c r="VCY233" s="120"/>
      <c r="VCZ233" s="120"/>
      <c r="VDA233" s="121"/>
      <c r="VDB233" s="121"/>
      <c r="VDC233" s="120"/>
      <c r="VDD233" s="122"/>
      <c r="VDE233" s="123"/>
      <c r="VDF233" s="124"/>
      <c r="VDG233" s="123"/>
      <c r="VDH233" s="121"/>
      <c r="VDI233" s="121"/>
      <c r="VDJ233" s="121"/>
      <c r="VDK233" s="121"/>
      <c r="VDL233" s="121"/>
      <c r="VDM233" s="121"/>
      <c r="VDN233" s="120"/>
      <c r="VDO233" s="125"/>
      <c r="VDP233" s="121"/>
      <c r="VDQ233" s="121"/>
      <c r="VDR233" s="15"/>
      <c r="VDS233" s="15"/>
      <c r="VDT233" s="120"/>
      <c r="VDU233" s="120"/>
      <c r="VDV233" s="121"/>
      <c r="VDW233" s="121"/>
      <c r="VDX233" s="120"/>
      <c r="VDY233" s="122"/>
      <c r="VDZ233" s="123"/>
      <c r="VEA233" s="124"/>
      <c r="VEB233" s="123"/>
      <c r="VEC233" s="121"/>
      <c r="VED233" s="121"/>
      <c r="VEE233" s="121"/>
      <c r="VEF233" s="121"/>
      <c r="VEG233" s="121"/>
      <c r="VEH233" s="121"/>
      <c r="VEI233" s="120"/>
      <c r="VEJ233" s="125"/>
      <c r="VEK233" s="121"/>
      <c r="VEL233" s="121"/>
      <c r="VEM233" s="15"/>
      <c r="VEN233" s="15"/>
      <c r="VEO233" s="120"/>
      <c r="VEP233" s="120"/>
      <c r="VEQ233" s="121"/>
      <c r="VER233" s="121"/>
      <c r="VES233" s="120"/>
      <c r="VET233" s="122"/>
      <c r="VEU233" s="123"/>
      <c r="VEV233" s="124"/>
      <c r="VEW233" s="123"/>
      <c r="VEX233" s="121"/>
      <c r="VEY233" s="121"/>
      <c r="VEZ233" s="121"/>
      <c r="VFA233" s="121"/>
      <c r="VFB233" s="121"/>
      <c r="VFC233" s="121"/>
      <c r="VFD233" s="120"/>
      <c r="VFE233" s="125"/>
      <c r="VFF233" s="121"/>
      <c r="VFG233" s="121"/>
      <c r="VFH233" s="15"/>
      <c r="VFI233" s="15"/>
      <c r="VFJ233" s="120"/>
      <c r="VFK233" s="120"/>
      <c r="VFL233" s="121"/>
      <c r="VFM233" s="121"/>
      <c r="VFN233" s="120"/>
      <c r="VFO233" s="122"/>
      <c r="VFP233" s="123"/>
      <c r="VFQ233" s="124"/>
      <c r="VFR233" s="123"/>
      <c r="VFS233" s="121"/>
      <c r="VFT233" s="121"/>
      <c r="VFU233" s="121"/>
      <c r="VFV233" s="121"/>
      <c r="VFW233" s="121"/>
      <c r="VFX233" s="121"/>
      <c r="VFY233" s="120"/>
      <c r="VFZ233" s="125"/>
      <c r="VGA233" s="121"/>
      <c r="VGB233" s="121"/>
      <c r="VGC233" s="15"/>
      <c r="VGD233" s="15"/>
      <c r="VGE233" s="120"/>
      <c r="VGF233" s="120"/>
      <c r="VGG233" s="121"/>
      <c r="VGH233" s="121"/>
      <c r="VGI233" s="120"/>
      <c r="VGJ233" s="122"/>
      <c r="VGK233" s="123"/>
      <c r="VGL233" s="124"/>
      <c r="VGM233" s="123"/>
      <c r="VGN233" s="121"/>
      <c r="VGO233" s="121"/>
      <c r="VGP233" s="121"/>
      <c r="VGQ233" s="121"/>
      <c r="VGR233" s="121"/>
      <c r="VGS233" s="121"/>
      <c r="VGT233" s="120"/>
      <c r="VGU233" s="125"/>
      <c r="VGV233" s="121"/>
      <c r="VGW233" s="121"/>
      <c r="VGX233" s="15"/>
      <c r="VGY233" s="15"/>
      <c r="VGZ233" s="120"/>
      <c r="VHA233" s="120"/>
      <c r="VHB233" s="121"/>
      <c r="VHC233" s="121"/>
      <c r="VHD233" s="120"/>
      <c r="VHE233" s="122"/>
      <c r="VHF233" s="123"/>
      <c r="VHG233" s="124"/>
      <c r="VHH233" s="123"/>
      <c r="VHI233" s="121"/>
      <c r="VHJ233" s="121"/>
      <c r="VHK233" s="121"/>
      <c r="VHL233" s="121"/>
      <c r="VHM233" s="121"/>
      <c r="VHN233" s="121"/>
      <c r="VHO233" s="120"/>
      <c r="VHP233" s="125"/>
      <c r="VHQ233" s="121"/>
      <c r="VHR233" s="121"/>
      <c r="VHS233" s="15"/>
      <c r="VHT233" s="15"/>
      <c r="VHU233" s="120"/>
      <c r="VHV233" s="120"/>
      <c r="VHW233" s="121"/>
      <c r="VHX233" s="121"/>
      <c r="VHY233" s="120"/>
      <c r="VHZ233" s="122"/>
      <c r="VIA233" s="123"/>
      <c r="VIB233" s="124"/>
      <c r="VIC233" s="123"/>
      <c r="VID233" s="121"/>
      <c r="VIE233" s="121"/>
      <c r="VIF233" s="121"/>
      <c r="VIG233" s="121"/>
      <c r="VIH233" s="121"/>
      <c r="VII233" s="121"/>
      <c r="VIJ233" s="120"/>
      <c r="VIK233" s="125"/>
      <c r="VIL233" s="121"/>
      <c r="VIM233" s="121"/>
      <c r="VIN233" s="15"/>
      <c r="VIO233" s="15"/>
      <c r="VIP233" s="120"/>
      <c r="VIQ233" s="120"/>
      <c r="VIR233" s="121"/>
      <c r="VIS233" s="121"/>
      <c r="VIT233" s="120"/>
      <c r="VIU233" s="122"/>
      <c r="VIV233" s="123"/>
      <c r="VIW233" s="124"/>
      <c r="VIX233" s="123"/>
      <c r="VIY233" s="121"/>
      <c r="VIZ233" s="121"/>
      <c r="VJA233" s="121"/>
      <c r="VJB233" s="121"/>
      <c r="VJC233" s="121"/>
      <c r="VJD233" s="121"/>
      <c r="VJE233" s="120"/>
      <c r="VJF233" s="125"/>
      <c r="VJG233" s="121"/>
      <c r="VJH233" s="121"/>
      <c r="VJI233" s="15"/>
      <c r="VJJ233" s="15"/>
      <c r="VJK233" s="120"/>
      <c r="VJL233" s="120"/>
      <c r="VJM233" s="121"/>
      <c r="VJN233" s="121"/>
      <c r="VJO233" s="120"/>
      <c r="VJP233" s="122"/>
      <c r="VJQ233" s="123"/>
      <c r="VJR233" s="124"/>
      <c r="VJS233" s="123"/>
      <c r="VJT233" s="121"/>
      <c r="VJU233" s="121"/>
      <c r="VJV233" s="121"/>
      <c r="VJW233" s="121"/>
      <c r="VJX233" s="121"/>
      <c r="VJY233" s="121"/>
      <c r="VJZ233" s="120"/>
      <c r="VKA233" s="125"/>
      <c r="VKB233" s="121"/>
      <c r="VKC233" s="121"/>
      <c r="VKD233" s="15"/>
      <c r="VKE233" s="15"/>
      <c r="VKF233" s="120"/>
      <c r="VKG233" s="120"/>
      <c r="VKH233" s="121"/>
      <c r="VKI233" s="121"/>
      <c r="VKJ233" s="120"/>
      <c r="VKK233" s="122"/>
      <c r="VKL233" s="123"/>
      <c r="VKM233" s="124"/>
      <c r="VKN233" s="123"/>
      <c r="VKO233" s="121"/>
      <c r="VKP233" s="121"/>
      <c r="VKQ233" s="121"/>
      <c r="VKR233" s="121"/>
      <c r="VKS233" s="121"/>
      <c r="VKT233" s="121"/>
      <c r="VKU233" s="120"/>
      <c r="VKV233" s="125"/>
      <c r="VKW233" s="121"/>
      <c r="VKX233" s="121"/>
      <c r="VKY233" s="15"/>
      <c r="VKZ233" s="15"/>
      <c r="VLA233" s="120"/>
      <c r="VLB233" s="120"/>
      <c r="VLC233" s="121"/>
      <c r="VLD233" s="121"/>
      <c r="VLE233" s="120"/>
      <c r="VLF233" s="122"/>
      <c r="VLG233" s="123"/>
      <c r="VLH233" s="124"/>
      <c r="VLI233" s="123"/>
      <c r="VLJ233" s="121"/>
      <c r="VLK233" s="121"/>
      <c r="VLL233" s="121"/>
      <c r="VLM233" s="121"/>
      <c r="VLN233" s="121"/>
      <c r="VLO233" s="121"/>
      <c r="VLP233" s="120"/>
      <c r="VLQ233" s="125"/>
      <c r="VLR233" s="121"/>
      <c r="VLS233" s="121"/>
      <c r="VLT233" s="15"/>
      <c r="VLU233" s="15"/>
      <c r="VLV233" s="120"/>
      <c r="VLW233" s="120"/>
      <c r="VLX233" s="121"/>
      <c r="VLY233" s="121"/>
      <c r="VLZ233" s="120"/>
      <c r="VMA233" s="122"/>
      <c r="VMB233" s="123"/>
      <c r="VMC233" s="124"/>
      <c r="VMD233" s="123"/>
      <c r="VME233" s="121"/>
      <c r="VMF233" s="121"/>
      <c r="VMG233" s="121"/>
      <c r="VMH233" s="121"/>
      <c r="VMI233" s="121"/>
      <c r="VMJ233" s="121"/>
      <c r="VMK233" s="120"/>
      <c r="VML233" s="125"/>
      <c r="VMM233" s="121"/>
      <c r="VMN233" s="121"/>
      <c r="VMO233" s="15"/>
      <c r="VMP233" s="15"/>
      <c r="VMQ233" s="120"/>
      <c r="VMR233" s="120"/>
      <c r="VMS233" s="121"/>
      <c r="VMT233" s="121"/>
      <c r="VMU233" s="120"/>
      <c r="VMV233" s="122"/>
      <c r="VMW233" s="123"/>
      <c r="VMX233" s="124"/>
      <c r="VMY233" s="123"/>
      <c r="VMZ233" s="121"/>
      <c r="VNA233" s="121"/>
      <c r="VNB233" s="121"/>
      <c r="VNC233" s="121"/>
      <c r="VND233" s="121"/>
      <c r="VNE233" s="121"/>
      <c r="VNF233" s="120"/>
      <c r="VNG233" s="125"/>
      <c r="VNH233" s="121"/>
      <c r="VNI233" s="121"/>
      <c r="VNJ233" s="15"/>
      <c r="VNK233" s="15"/>
      <c r="VNL233" s="120"/>
      <c r="VNM233" s="120"/>
      <c r="VNN233" s="121"/>
      <c r="VNO233" s="121"/>
      <c r="VNP233" s="120"/>
      <c r="VNQ233" s="122"/>
      <c r="VNR233" s="123"/>
      <c r="VNS233" s="124"/>
      <c r="VNT233" s="123"/>
      <c r="VNU233" s="121"/>
      <c r="VNV233" s="121"/>
      <c r="VNW233" s="121"/>
      <c r="VNX233" s="121"/>
      <c r="VNY233" s="121"/>
      <c r="VNZ233" s="121"/>
      <c r="VOA233" s="120"/>
      <c r="VOB233" s="125"/>
      <c r="VOC233" s="121"/>
      <c r="VOD233" s="121"/>
      <c r="VOE233" s="15"/>
      <c r="VOF233" s="15"/>
      <c r="VOG233" s="120"/>
      <c r="VOH233" s="120"/>
      <c r="VOI233" s="121"/>
      <c r="VOJ233" s="121"/>
      <c r="VOK233" s="120"/>
      <c r="VOL233" s="122"/>
      <c r="VOM233" s="123"/>
      <c r="VON233" s="124"/>
      <c r="VOO233" s="123"/>
      <c r="VOP233" s="121"/>
      <c r="VOQ233" s="121"/>
      <c r="VOR233" s="121"/>
      <c r="VOS233" s="121"/>
      <c r="VOT233" s="121"/>
      <c r="VOU233" s="121"/>
      <c r="VOV233" s="120"/>
      <c r="VOW233" s="125"/>
      <c r="VOX233" s="121"/>
      <c r="VOY233" s="121"/>
      <c r="VOZ233" s="15"/>
      <c r="VPA233" s="15"/>
      <c r="VPB233" s="120"/>
      <c r="VPC233" s="120"/>
      <c r="VPD233" s="121"/>
      <c r="VPE233" s="121"/>
      <c r="VPF233" s="120"/>
      <c r="VPG233" s="122"/>
      <c r="VPH233" s="123"/>
      <c r="VPI233" s="124"/>
      <c r="VPJ233" s="123"/>
      <c r="VPK233" s="121"/>
      <c r="VPL233" s="121"/>
      <c r="VPM233" s="121"/>
      <c r="VPN233" s="121"/>
      <c r="VPO233" s="121"/>
      <c r="VPP233" s="121"/>
      <c r="VPQ233" s="120"/>
      <c r="VPR233" s="125"/>
      <c r="VPS233" s="121"/>
      <c r="VPT233" s="121"/>
      <c r="VPU233" s="15"/>
      <c r="VPV233" s="15"/>
      <c r="VPW233" s="120"/>
      <c r="VPX233" s="120"/>
      <c r="VPY233" s="121"/>
      <c r="VPZ233" s="121"/>
      <c r="VQA233" s="120"/>
      <c r="VQB233" s="122"/>
      <c r="VQC233" s="123"/>
      <c r="VQD233" s="124"/>
      <c r="VQE233" s="123"/>
      <c r="VQF233" s="121"/>
      <c r="VQG233" s="121"/>
      <c r="VQH233" s="121"/>
      <c r="VQI233" s="121"/>
      <c r="VQJ233" s="121"/>
      <c r="VQK233" s="121"/>
      <c r="VQL233" s="120"/>
      <c r="VQM233" s="125"/>
      <c r="VQN233" s="121"/>
      <c r="VQO233" s="121"/>
      <c r="VQP233" s="15"/>
      <c r="VQQ233" s="15"/>
      <c r="VQR233" s="120"/>
      <c r="VQS233" s="120"/>
      <c r="VQT233" s="121"/>
      <c r="VQU233" s="121"/>
      <c r="VQV233" s="120"/>
      <c r="VQW233" s="122"/>
      <c r="VQX233" s="123"/>
      <c r="VQY233" s="124"/>
      <c r="VQZ233" s="123"/>
      <c r="VRA233" s="121"/>
      <c r="VRB233" s="121"/>
      <c r="VRC233" s="121"/>
      <c r="VRD233" s="121"/>
      <c r="VRE233" s="121"/>
      <c r="VRF233" s="121"/>
      <c r="VRG233" s="120"/>
      <c r="VRH233" s="125"/>
      <c r="VRI233" s="121"/>
      <c r="VRJ233" s="121"/>
      <c r="VRK233" s="15"/>
      <c r="VRL233" s="15"/>
      <c r="VRM233" s="120"/>
      <c r="VRN233" s="120"/>
      <c r="VRO233" s="121"/>
      <c r="VRP233" s="121"/>
      <c r="VRQ233" s="120"/>
      <c r="VRR233" s="122"/>
      <c r="VRS233" s="123"/>
      <c r="VRT233" s="124"/>
      <c r="VRU233" s="123"/>
      <c r="VRV233" s="121"/>
      <c r="VRW233" s="121"/>
      <c r="VRX233" s="121"/>
      <c r="VRY233" s="121"/>
      <c r="VRZ233" s="121"/>
      <c r="VSA233" s="121"/>
      <c r="VSB233" s="120"/>
      <c r="VSC233" s="125"/>
      <c r="VSD233" s="121"/>
      <c r="VSE233" s="121"/>
      <c r="VSF233" s="15"/>
      <c r="VSG233" s="15"/>
      <c r="VSH233" s="120"/>
      <c r="VSI233" s="120"/>
      <c r="VSJ233" s="121"/>
      <c r="VSK233" s="121"/>
      <c r="VSL233" s="120"/>
      <c r="VSM233" s="122"/>
      <c r="VSN233" s="123"/>
      <c r="VSO233" s="124"/>
      <c r="VSP233" s="123"/>
      <c r="VSQ233" s="121"/>
      <c r="VSR233" s="121"/>
      <c r="VSS233" s="121"/>
      <c r="VST233" s="121"/>
      <c r="VSU233" s="121"/>
      <c r="VSV233" s="121"/>
      <c r="VSW233" s="120"/>
      <c r="VSX233" s="125"/>
      <c r="VSY233" s="121"/>
      <c r="VSZ233" s="121"/>
      <c r="VTA233" s="15"/>
      <c r="VTB233" s="15"/>
      <c r="VTC233" s="120"/>
      <c r="VTD233" s="120"/>
      <c r="VTE233" s="121"/>
      <c r="VTF233" s="121"/>
      <c r="VTG233" s="120"/>
      <c r="VTH233" s="122"/>
      <c r="VTI233" s="123"/>
      <c r="VTJ233" s="124"/>
      <c r="VTK233" s="123"/>
      <c r="VTL233" s="121"/>
      <c r="VTM233" s="121"/>
      <c r="VTN233" s="121"/>
      <c r="VTO233" s="121"/>
      <c r="VTP233" s="121"/>
      <c r="VTQ233" s="121"/>
      <c r="VTR233" s="120"/>
      <c r="VTS233" s="125"/>
      <c r="VTT233" s="121"/>
      <c r="VTU233" s="121"/>
      <c r="VTV233" s="15"/>
      <c r="VTW233" s="15"/>
      <c r="VTX233" s="120"/>
      <c r="VTY233" s="120"/>
      <c r="VTZ233" s="121"/>
      <c r="VUA233" s="121"/>
      <c r="VUB233" s="120"/>
      <c r="VUC233" s="122"/>
      <c r="VUD233" s="123"/>
      <c r="VUE233" s="124"/>
      <c r="VUF233" s="123"/>
      <c r="VUG233" s="121"/>
      <c r="VUH233" s="121"/>
      <c r="VUI233" s="121"/>
      <c r="VUJ233" s="121"/>
      <c r="VUK233" s="121"/>
      <c r="VUL233" s="121"/>
      <c r="VUM233" s="120"/>
      <c r="VUN233" s="125"/>
      <c r="VUO233" s="121"/>
      <c r="VUP233" s="121"/>
      <c r="VUQ233" s="15"/>
      <c r="VUR233" s="15"/>
      <c r="VUS233" s="120"/>
      <c r="VUT233" s="120"/>
      <c r="VUU233" s="121"/>
      <c r="VUV233" s="121"/>
      <c r="VUW233" s="120"/>
      <c r="VUX233" s="122"/>
      <c r="VUY233" s="123"/>
      <c r="VUZ233" s="124"/>
      <c r="VVA233" s="123"/>
      <c r="VVB233" s="121"/>
      <c r="VVC233" s="121"/>
      <c r="VVD233" s="121"/>
      <c r="VVE233" s="121"/>
      <c r="VVF233" s="121"/>
      <c r="VVG233" s="121"/>
      <c r="VVH233" s="120"/>
      <c r="VVI233" s="125"/>
      <c r="VVJ233" s="121"/>
      <c r="VVK233" s="121"/>
      <c r="VVL233" s="15"/>
      <c r="VVM233" s="15"/>
      <c r="VVN233" s="120"/>
      <c r="VVO233" s="120"/>
      <c r="VVP233" s="121"/>
      <c r="VVQ233" s="121"/>
      <c r="VVR233" s="120"/>
      <c r="VVS233" s="122"/>
      <c r="VVT233" s="123"/>
      <c r="VVU233" s="124"/>
      <c r="VVV233" s="123"/>
      <c r="VVW233" s="121"/>
      <c r="VVX233" s="121"/>
      <c r="VVY233" s="121"/>
      <c r="VVZ233" s="121"/>
      <c r="VWA233" s="121"/>
      <c r="VWB233" s="121"/>
      <c r="VWC233" s="120"/>
      <c r="VWD233" s="125"/>
      <c r="VWE233" s="121"/>
      <c r="VWF233" s="121"/>
      <c r="VWG233" s="15"/>
      <c r="VWH233" s="15"/>
      <c r="VWI233" s="120"/>
      <c r="VWJ233" s="120"/>
      <c r="VWK233" s="121"/>
      <c r="VWL233" s="121"/>
      <c r="VWM233" s="120"/>
      <c r="VWN233" s="122"/>
      <c r="VWO233" s="123"/>
      <c r="VWP233" s="124"/>
      <c r="VWQ233" s="123"/>
      <c r="VWR233" s="121"/>
      <c r="VWS233" s="121"/>
      <c r="VWT233" s="121"/>
      <c r="VWU233" s="121"/>
      <c r="VWV233" s="121"/>
      <c r="VWW233" s="121"/>
      <c r="VWX233" s="120"/>
      <c r="VWY233" s="125"/>
      <c r="VWZ233" s="121"/>
      <c r="VXA233" s="121"/>
      <c r="VXB233" s="15"/>
      <c r="VXC233" s="15"/>
      <c r="VXD233" s="120"/>
      <c r="VXE233" s="120"/>
      <c r="VXF233" s="121"/>
      <c r="VXG233" s="121"/>
      <c r="VXH233" s="120"/>
      <c r="VXI233" s="122"/>
      <c r="VXJ233" s="123"/>
      <c r="VXK233" s="124"/>
      <c r="VXL233" s="123"/>
      <c r="VXM233" s="121"/>
      <c r="VXN233" s="121"/>
      <c r="VXO233" s="121"/>
      <c r="VXP233" s="121"/>
      <c r="VXQ233" s="121"/>
      <c r="VXR233" s="121"/>
      <c r="VXS233" s="120"/>
      <c r="VXT233" s="125"/>
      <c r="VXU233" s="121"/>
      <c r="VXV233" s="121"/>
      <c r="VXW233" s="15"/>
      <c r="VXX233" s="15"/>
      <c r="VXY233" s="120"/>
      <c r="VXZ233" s="120"/>
      <c r="VYA233" s="121"/>
      <c r="VYB233" s="121"/>
      <c r="VYC233" s="120"/>
      <c r="VYD233" s="122"/>
      <c r="VYE233" s="123"/>
      <c r="VYF233" s="124"/>
      <c r="VYG233" s="123"/>
      <c r="VYH233" s="121"/>
      <c r="VYI233" s="121"/>
      <c r="VYJ233" s="121"/>
      <c r="VYK233" s="121"/>
      <c r="VYL233" s="121"/>
      <c r="VYM233" s="121"/>
      <c r="VYN233" s="120"/>
      <c r="VYO233" s="125"/>
      <c r="VYP233" s="121"/>
      <c r="VYQ233" s="121"/>
      <c r="VYR233" s="15"/>
      <c r="VYS233" s="15"/>
      <c r="VYT233" s="120"/>
      <c r="VYU233" s="120"/>
      <c r="VYV233" s="121"/>
      <c r="VYW233" s="121"/>
      <c r="VYX233" s="120"/>
      <c r="VYY233" s="122"/>
      <c r="VYZ233" s="123"/>
      <c r="VZA233" s="124"/>
      <c r="VZB233" s="123"/>
      <c r="VZC233" s="121"/>
      <c r="VZD233" s="121"/>
      <c r="VZE233" s="121"/>
      <c r="VZF233" s="121"/>
      <c r="VZG233" s="121"/>
      <c r="VZH233" s="121"/>
      <c r="VZI233" s="120"/>
      <c r="VZJ233" s="125"/>
      <c r="VZK233" s="121"/>
      <c r="VZL233" s="121"/>
      <c r="VZM233" s="15"/>
      <c r="VZN233" s="15"/>
      <c r="VZO233" s="120"/>
      <c r="VZP233" s="120"/>
      <c r="VZQ233" s="121"/>
      <c r="VZR233" s="121"/>
      <c r="VZS233" s="120"/>
      <c r="VZT233" s="122"/>
      <c r="VZU233" s="123"/>
      <c r="VZV233" s="124"/>
      <c r="VZW233" s="123"/>
      <c r="VZX233" s="121"/>
      <c r="VZY233" s="121"/>
      <c r="VZZ233" s="121"/>
      <c r="WAA233" s="121"/>
      <c r="WAB233" s="121"/>
      <c r="WAC233" s="121"/>
      <c r="WAD233" s="120"/>
      <c r="WAE233" s="125"/>
      <c r="WAF233" s="121"/>
      <c r="WAG233" s="121"/>
      <c r="WAH233" s="15"/>
      <c r="WAI233" s="15"/>
      <c r="WAJ233" s="120"/>
      <c r="WAK233" s="120"/>
      <c r="WAL233" s="121"/>
      <c r="WAM233" s="121"/>
      <c r="WAN233" s="120"/>
      <c r="WAO233" s="122"/>
      <c r="WAP233" s="123"/>
      <c r="WAQ233" s="124"/>
      <c r="WAR233" s="123"/>
      <c r="WAS233" s="121"/>
      <c r="WAT233" s="121"/>
      <c r="WAU233" s="121"/>
      <c r="WAV233" s="121"/>
      <c r="WAW233" s="121"/>
      <c r="WAX233" s="121"/>
      <c r="WAY233" s="120"/>
      <c r="WAZ233" s="125"/>
      <c r="WBA233" s="121"/>
      <c r="WBB233" s="121"/>
      <c r="WBC233" s="15"/>
      <c r="WBD233" s="15"/>
      <c r="WBE233" s="120"/>
      <c r="WBF233" s="120"/>
      <c r="WBG233" s="121"/>
      <c r="WBH233" s="121"/>
      <c r="WBI233" s="120"/>
      <c r="WBJ233" s="122"/>
      <c r="WBK233" s="123"/>
      <c r="WBL233" s="124"/>
      <c r="WBM233" s="123"/>
      <c r="WBN233" s="121"/>
      <c r="WBO233" s="121"/>
      <c r="WBP233" s="121"/>
      <c r="WBQ233" s="121"/>
      <c r="WBR233" s="121"/>
      <c r="WBS233" s="121"/>
      <c r="WBT233" s="120"/>
      <c r="WBU233" s="125"/>
      <c r="WBV233" s="121"/>
      <c r="WBW233" s="121"/>
      <c r="WBX233" s="15"/>
      <c r="WBY233" s="15"/>
      <c r="WBZ233" s="120"/>
      <c r="WCA233" s="120"/>
      <c r="WCB233" s="121"/>
      <c r="WCC233" s="121"/>
      <c r="WCD233" s="120"/>
      <c r="WCE233" s="122"/>
      <c r="WCF233" s="123"/>
      <c r="WCG233" s="124"/>
      <c r="WCH233" s="123"/>
      <c r="WCI233" s="121"/>
      <c r="WCJ233" s="121"/>
      <c r="WCK233" s="121"/>
      <c r="WCL233" s="121"/>
      <c r="WCM233" s="121"/>
      <c r="WCN233" s="121"/>
      <c r="WCO233" s="120"/>
      <c r="WCP233" s="125"/>
      <c r="WCQ233" s="121"/>
      <c r="WCR233" s="121"/>
      <c r="WCS233" s="15"/>
      <c r="WCT233" s="15"/>
      <c r="WCU233" s="120"/>
      <c r="WCV233" s="120"/>
      <c r="WCW233" s="121"/>
      <c r="WCX233" s="121"/>
      <c r="WCY233" s="120"/>
      <c r="WCZ233" s="122"/>
      <c r="WDA233" s="123"/>
      <c r="WDB233" s="124"/>
      <c r="WDC233" s="123"/>
      <c r="WDD233" s="121"/>
      <c r="WDE233" s="121"/>
      <c r="WDF233" s="121"/>
      <c r="WDG233" s="121"/>
      <c r="WDH233" s="121"/>
      <c r="WDI233" s="121"/>
      <c r="WDJ233" s="120"/>
      <c r="WDK233" s="125"/>
      <c r="WDL233" s="121"/>
      <c r="WDM233" s="121"/>
      <c r="WDN233" s="15"/>
      <c r="WDO233" s="15"/>
      <c r="WDP233" s="120"/>
      <c r="WDQ233" s="120"/>
      <c r="WDR233" s="121"/>
      <c r="WDS233" s="121"/>
      <c r="WDT233" s="120"/>
      <c r="WDU233" s="122"/>
      <c r="WDV233" s="123"/>
      <c r="WDW233" s="124"/>
      <c r="WDX233" s="123"/>
      <c r="WDY233" s="121"/>
      <c r="WDZ233" s="121"/>
      <c r="WEA233" s="121"/>
      <c r="WEB233" s="121"/>
      <c r="WEC233" s="121"/>
      <c r="WED233" s="121"/>
      <c r="WEE233" s="120"/>
      <c r="WEF233" s="125"/>
      <c r="WEG233" s="121"/>
      <c r="WEH233" s="121"/>
      <c r="WEI233" s="15"/>
      <c r="WEJ233" s="15"/>
      <c r="WEK233" s="120"/>
      <c r="WEL233" s="120"/>
      <c r="WEM233" s="121"/>
      <c r="WEN233" s="121"/>
      <c r="WEO233" s="120"/>
      <c r="WEP233" s="122"/>
      <c r="WEQ233" s="123"/>
      <c r="WER233" s="124"/>
      <c r="WES233" s="123"/>
      <c r="WET233" s="121"/>
      <c r="WEU233" s="121"/>
      <c r="WEV233" s="121"/>
      <c r="WEW233" s="121"/>
      <c r="WEX233" s="121"/>
      <c r="WEY233" s="121"/>
      <c r="WEZ233" s="120"/>
      <c r="WFA233" s="125"/>
      <c r="WFB233" s="121"/>
      <c r="WFC233" s="121"/>
      <c r="WFD233" s="15"/>
      <c r="WFE233" s="15"/>
      <c r="WFF233" s="120"/>
      <c r="WFG233" s="120"/>
      <c r="WFH233" s="121"/>
      <c r="WFI233" s="121"/>
      <c r="WFJ233" s="120"/>
      <c r="WFK233" s="122"/>
      <c r="WFL233" s="123"/>
      <c r="WFM233" s="124"/>
      <c r="WFN233" s="123"/>
      <c r="WFO233" s="121"/>
      <c r="WFP233" s="121"/>
      <c r="WFQ233" s="121"/>
      <c r="WFR233" s="121"/>
      <c r="WFS233" s="121"/>
      <c r="WFT233" s="121"/>
      <c r="WFU233" s="120"/>
      <c r="WFV233" s="125"/>
      <c r="WFW233" s="121"/>
      <c r="WFX233" s="121"/>
      <c r="WFY233" s="15"/>
      <c r="WFZ233" s="15"/>
      <c r="WGA233" s="120"/>
      <c r="WGB233" s="120"/>
      <c r="WGC233" s="121"/>
      <c r="WGD233" s="121"/>
      <c r="WGE233" s="120"/>
      <c r="WGF233" s="122"/>
      <c r="WGG233" s="123"/>
      <c r="WGH233" s="124"/>
      <c r="WGI233" s="123"/>
      <c r="WGJ233" s="121"/>
      <c r="WGK233" s="121"/>
      <c r="WGL233" s="121"/>
      <c r="WGM233" s="121"/>
      <c r="WGN233" s="121"/>
      <c r="WGO233" s="121"/>
      <c r="WGP233" s="120"/>
      <c r="WGQ233" s="125"/>
      <c r="WGR233" s="121"/>
      <c r="WGS233" s="121"/>
      <c r="WGT233" s="15"/>
      <c r="WGU233" s="15"/>
      <c r="WGV233" s="120"/>
      <c r="WGW233" s="120"/>
      <c r="WGX233" s="121"/>
      <c r="WGY233" s="121"/>
      <c r="WGZ233" s="120"/>
      <c r="WHA233" s="122"/>
      <c r="WHB233" s="123"/>
      <c r="WHC233" s="124"/>
      <c r="WHD233" s="123"/>
      <c r="WHE233" s="121"/>
      <c r="WHF233" s="121"/>
      <c r="WHG233" s="121"/>
      <c r="WHH233" s="121"/>
      <c r="WHI233" s="121"/>
      <c r="WHJ233" s="121"/>
      <c r="WHK233" s="120"/>
      <c r="WHL233" s="125"/>
      <c r="WHM233" s="121"/>
      <c r="WHN233" s="121"/>
      <c r="WHO233" s="15"/>
      <c r="WHP233" s="15"/>
      <c r="WHQ233" s="120"/>
      <c r="WHR233" s="120"/>
      <c r="WHS233" s="121"/>
      <c r="WHT233" s="121"/>
      <c r="WHU233" s="120"/>
      <c r="WHV233" s="122"/>
      <c r="WHW233" s="123"/>
      <c r="WHX233" s="124"/>
      <c r="WHY233" s="123"/>
      <c r="WHZ233" s="121"/>
      <c r="WIA233" s="121"/>
      <c r="WIB233" s="121"/>
      <c r="WIC233" s="121"/>
      <c r="WID233" s="121"/>
      <c r="WIE233" s="121"/>
      <c r="WIF233" s="120"/>
      <c r="WIG233" s="125"/>
      <c r="WIH233" s="121"/>
      <c r="WII233" s="121"/>
      <c r="WIJ233" s="15"/>
      <c r="WIK233" s="15"/>
      <c r="WIL233" s="120"/>
      <c r="WIM233" s="120"/>
      <c r="WIN233" s="121"/>
      <c r="WIO233" s="121"/>
      <c r="WIP233" s="120"/>
      <c r="WIQ233" s="122"/>
      <c r="WIR233" s="123"/>
      <c r="WIS233" s="124"/>
      <c r="WIT233" s="123"/>
      <c r="WIU233" s="121"/>
      <c r="WIV233" s="121"/>
      <c r="WIW233" s="121"/>
      <c r="WIX233" s="121"/>
      <c r="WIY233" s="121"/>
      <c r="WIZ233" s="121"/>
      <c r="WJA233" s="120"/>
      <c r="WJB233" s="125"/>
      <c r="WJC233" s="121"/>
      <c r="WJD233" s="121"/>
      <c r="WJE233" s="15"/>
      <c r="WJF233" s="15"/>
      <c r="WJG233" s="120"/>
      <c r="WJH233" s="120"/>
      <c r="WJI233" s="121"/>
      <c r="WJJ233" s="121"/>
      <c r="WJK233" s="120"/>
      <c r="WJL233" s="122"/>
      <c r="WJM233" s="123"/>
      <c r="WJN233" s="124"/>
      <c r="WJO233" s="123"/>
      <c r="WJP233" s="121"/>
      <c r="WJQ233" s="121"/>
      <c r="WJR233" s="121"/>
      <c r="WJS233" s="121"/>
      <c r="WJT233" s="121"/>
      <c r="WJU233" s="121"/>
      <c r="WJV233" s="120"/>
      <c r="WJW233" s="125"/>
      <c r="WJX233" s="121"/>
      <c r="WJY233" s="121"/>
      <c r="WJZ233" s="15"/>
      <c r="WKA233" s="15"/>
      <c r="WKB233" s="120"/>
      <c r="WKC233" s="120"/>
      <c r="WKD233" s="121"/>
      <c r="WKE233" s="121"/>
      <c r="WKF233" s="120"/>
      <c r="WKG233" s="122"/>
      <c r="WKH233" s="123"/>
      <c r="WKI233" s="124"/>
      <c r="WKJ233" s="123"/>
      <c r="WKK233" s="121"/>
      <c r="WKL233" s="121"/>
      <c r="WKM233" s="121"/>
      <c r="WKN233" s="121"/>
      <c r="WKO233" s="121"/>
      <c r="WKP233" s="121"/>
      <c r="WKQ233" s="120"/>
      <c r="WKR233" s="125"/>
      <c r="WKS233" s="121"/>
      <c r="WKT233" s="121"/>
      <c r="WKU233" s="15"/>
      <c r="WKV233" s="15"/>
      <c r="WKW233" s="120"/>
      <c r="WKX233" s="120"/>
      <c r="WKY233" s="121"/>
      <c r="WKZ233" s="121"/>
      <c r="WLA233" s="120"/>
      <c r="WLB233" s="122"/>
      <c r="WLC233" s="123"/>
      <c r="WLD233" s="124"/>
      <c r="WLE233" s="123"/>
      <c r="WLF233" s="121"/>
      <c r="WLG233" s="121"/>
      <c r="WLH233" s="121"/>
      <c r="WLI233" s="121"/>
      <c r="WLJ233" s="121"/>
      <c r="WLK233" s="121"/>
      <c r="WLL233" s="120"/>
      <c r="WLM233" s="125"/>
      <c r="WLN233" s="121"/>
      <c r="WLO233" s="121"/>
      <c r="WLP233" s="15"/>
      <c r="WLQ233" s="15"/>
      <c r="WLR233" s="120"/>
      <c r="WLS233" s="120"/>
      <c r="WLT233" s="121"/>
      <c r="WLU233" s="121"/>
      <c r="WLV233" s="120"/>
      <c r="WLW233" s="122"/>
      <c r="WLX233" s="123"/>
      <c r="WLY233" s="124"/>
      <c r="WLZ233" s="123"/>
      <c r="WMA233" s="121"/>
      <c r="WMB233" s="121"/>
      <c r="WMC233" s="121"/>
      <c r="WMD233" s="121"/>
      <c r="WME233" s="121"/>
      <c r="WMF233" s="121"/>
      <c r="WMG233" s="120"/>
      <c r="WMH233" s="125"/>
      <c r="WMI233" s="121"/>
      <c r="WMJ233" s="121"/>
      <c r="WMK233" s="15"/>
      <c r="WML233" s="15"/>
      <c r="WMM233" s="120"/>
      <c r="WMN233" s="120"/>
      <c r="WMO233" s="121"/>
      <c r="WMP233" s="121"/>
      <c r="WMQ233" s="120"/>
      <c r="WMR233" s="122"/>
      <c r="WMS233" s="123"/>
      <c r="WMT233" s="124"/>
      <c r="WMU233" s="123"/>
      <c r="WMV233" s="121"/>
      <c r="WMW233" s="121"/>
      <c r="WMX233" s="121"/>
      <c r="WMY233" s="121"/>
      <c r="WMZ233" s="121"/>
      <c r="WNA233" s="121"/>
      <c r="WNB233" s="120"/>
      <c r="WNC233" s="125"/>
      <c r="WND233" s="121"/>
      <c r="WNE233" s="121"/>
      <c r="WNF233" s="15"/>
      <c r="WNG233" s="15"/>
      <c r="WNH233" s="120"/>
      <c r="WNI233" s="120"/>
      <c r="WNJ233" s="121"/>
      <c r="WNK233" s="121"/>
      <c r="WNL233" s="120"/>
      <c r="WNM233" s="122"/>
      <c r="WNN233" s="123"/>
      <c r="WNO233" s="124"/>
      <c r="WNP233" s="123"/>
      <c r="WNQ233" s="121"/>
      <c r="WNR233" s="121"/>
      <c r="WNS233" s="121"/>
      <c r="WNT233" s="121"/>
      <c r="WNU233" s="121"/>
      <c r="WNV233" s="121"/>
      <c r="WNW233" s="120"/>
      <c r="WNX233" s="125"/>
      <c r="WNY233" s="121"/>
      <c r="WNZ233" s="121"/>
      <c r="WOA233" s="15"/>
      <c r="WOB233" s="15"/>
      <c r="WOC233" s="120"/>
      <c r="WOD233" s="120"/>
      <c r="WOE233" s="121"/>
      <c r="WOF233" s="121"/>
      <c r="WOG233" s="120"/>
      <c r="WOH233" s="122"/>
      <c r="WOI233" s="123"/>
      <c r="WOJ233" s="124"/>
      <c r="WOK233" s="123"/>
      <c r="WOL233" s="121"/>
      <c r="WOM233" s="121"/>
      <c r="WON233" s="121"/>
      <c r="WOO233" s="121"/>
      <c r="WOP233" s="121"/>
      <c r="WOQ233" s="121"/>
      <c r="WOR233" s="120"/>
      <c r="WOS233" s="125"/>
      <c r="WOT233" s="121"/>
      <c r="WOU233" s="121"/>
      <c r="WOV233" s="15"/>
      <c r="WOW233" s="15"/>
      <c r="WOX233" s="120"/>
      <c r="WOY233" s="120"/>
      <c r="WOZ233" s="121"/>
      <c r="WPA233" s="121"/>
      <c r="WPB233" s="120"/>
      <c r="WPC233" s="122"/>
      <c r="WPD233" s="123"/>
      <c r="WPE233" s="124"/>
      <c r="WPF233" s="123"/>
      <c r="WPG233" s="121"/>
      <c r="WPH233" s="121"/>
      <c r="WPI233" s="121"/>
      <c r="WPJ233" s="121"/>
      <c r="WPK233" s="121"/>
      <c r="WPL233" s="121"/>
      <c r="WPM233" s="120"/>
      <c r="WPN233" s="125"/>
      <c r="WPO233" s="121"/>
      <c r="WPP233" s="121"/>
      <c r="WPQ233" s="15"/>
      <c r="WPR233" s="15"/>
      <c r="WPS233" s="120"/>
      <c r="WPT233" s="120"/>
      <c r="WPU233" s="121"/>
      <c r="WPV233" s="121"/>
      <c r="WPW233" s="120"/>
      <c r="WPX233" s="122"/>
      <c r="WPY233" s="123"/>
      <c r="WPZ233" s="124"/>
      <c r="WQA233" s="123"/>
      <c r="WQB233" s="121"/>
      <c r="WQC233" s="121"/>
      <c r="WQD233" s="121"/>
      <c r="WQE233" s="121"/>
      <c r="WQF233" s="121"/>
      <c r="WQG233" s="121"/>
      <c r="WQH233" s="120"/>
      <c r="WQI233" s="125"/>
      <c r="WQJ233" s="121"/>
      <c r="WQK233" s="121"/>
      <c r="WQL233" s="15"/>
      <c r="WQM233" s="15"/>
      <c r="WQN233" s="120"/>
      <c r="WQO233" s="120"/>
      <c r="WQP233" s="121"/>
      <c r="WQQ233" s="121"/>
      <c r="WQR233" s="120"/>
      <c r="WQS233" s="122"/>
      <c r="WQT233" s="123"/>
      <c r="WQU233" s="124"/>
      <c r="WQV233" s="123"/>
      <c r="WQW233" s="121"/>
      <c r="WQX233" s="121"/>
      <c r="WQY233" s="121"/>
      <c r="WQZ233" s="121"/>
      <c r="WRA233" s="121"/>
      <c r="WRB233" s="121"/>
      <c r="WRC233" s="120"/>
      <c r="WRD233" s="125"/>
      <c r="WRE233" s="121"/>
      <c r="WRF233" s="121"/>
      <c r="WRG233" s="15"/>
      <c r="WRH233" s="15"/>
      <c r="WRI233" s="120"/>
      <c r="WRJ233" s="120"/>
      <c r="WRK233" s="121"/>
      <c r="WRL233" s="121"/>
      <c r="WRM233" s="120"/>
      <c r="WRN233" s="122"/>
      <c r="WRO233" s="123"/>
      <c r="WRP233" s="124"/>
      <c r="WRQ233" s="123"/>
      <c r="WRR233" s="121"/>
      <c r="WRS233" s="121"/>
      <c r="WRT233" s="121"/>
      <c r="WRU233" s="121"/>
      <c r="WRV233" s="121"/>
      <c r="WRW233" s="121"/>
      <c r="WRX233" s="120"/>
      <c r="WRY233" s="125"/>
      <c r="WRZ233" s="121"/>
      <c r="WSA233" s="121"/>
      <c r="WSB233" s="15"/>
      <c r="WSC233" s="15"/>
      <c r="WSD233" s="120"/>
      <c r="WSE233" s="120"/>
      <c r="WSF233" s="121"/>
      <c r="WSG233" s="121"/>
      <c r="WSH233" s="120"/>
      <c r="WSI233" s="122"/>
      <c r="WSJ233" s="123"/>
      <c r="WSK233" s="124"/>
      <c r="WSL233" s="123"/>
      <c r="WSM233" s="121"/>
      <c r="WSN233" s="121"/>
      <c r="WSO233" s="121"/>
      <c r="WSP233" s="121"/>
      <c r="WSQ233" s="121"/>
      <c r="WSR233" s="121"/>
      <c r="WSS233" s="120"/>
      <c r="WST233" s="125"/>
      <c r="WSU233" s="121"/>
      <c r="WSV233" s="121"/>
      <c r="WSW233" s="15"/>
      <c r="WSX233" s="15"/>
      <c r="WSY233" s="120"/>
      <c r="WSZ233" s="120"/>
      <c r="WTA233" s="121"/>
      <c r="WTB233" s="121"/>
      <c r="WTC233" s="120"/>
      <c r="WTD233" s="122"/>
      <c r="WTE233" s="123"/>
      <c r="WTF233" s="124"/>
      <c r="WTG233" s="123"/>
      <c r="WTH233" s="121"/>
      <c r="WTI233" s="121"/>
      <c r="WTJ233" s="121"/>
      <c r="WTK233" s="121"/>
      <c r="WTL233" s="121"/>
      <c r="WTM233" s="121"/>
      <c r="WTN233" s="120"/>
      <c r="WTO233" s="125"/>
      <c r="WTP233" s="121"/>
      <c r="WTQ233" s="121"/>
      <c r="WTR233" s="15"/>
      <c r="WTS233" s="15"/>
      <c r="WTT233" s="120"/>
      <c r="WTU233" s="120"/>
      <c r="WTV233" s="121"/>
      <c r="WTW233" s="121"/>
      <c r="WTX233" s="120"/>
      <c r="WTY233" s="122"/>
      <c r="WTZ233" s="123"/>
      <c r="WUA233" s="124"/>
      <c r="WUB233" s="123"/>
      <c r="WUC233" s="121"/>
      <c r="WUD233" s="121"/>
      <c r="WUE233" s="121"/>
      <c r="WUF233" s="121"/>
      <c r="WUG233" s="121"/>
      <c r="WUH233" s="121"/>
      <c r="WUI233" s="120"/>
      <c r="WUJ233" s="125"/>
      <c r="WUK233" s="121"/>
      <c r="WUL233" s="121"/>
      <c r="WUM233" s="15"/>
      <c r="WUN233" s="15"/>
      <c r="WUO233" s="120"/>
      <c r="WUP233" s="120"/>
      <c r="WUQ233" s="121"/>
      <c r="WUR233" s="121"/>
      <c r="WUS233" s="120"/>
      <c r="WUT233" s="122"/>
      <c r="WUU233" s="123"/>
      <c r="WUV233" s="124"/>
      <c r="WUW233" s="123"/>
      <c r="WUX233" s="121"/>
      <c r="WUY233" s="121"/>
      <c r="WUZ233" s="121"/>
      <c r="WVA233" s="121"/>
      <c r="WVB233" s="121"/>
      <c r="WVC233" s="121"/>
      <c r="WVD233" s="120"/>
      <c r="WVE233" s="125"/>
      <c r="WVF233" s="121"/>
      <c r="WVG233" s="121"/>
      <c r="WVH233" s="15"/>
      <c r="WVI233" s="15"/>
      <c r="WVJ233" s="120"/>
      <c r="WVK233" s="120"/>
      <c r="WVL233" s="121"/>
      <c r="WVM233" s="121"/>
      <c r="WVN233" s="120"/>
      <c r="WVO233" s="122"/>
      <c r="WVP233" s="123"/>
      <c r="WVQ233" s="124"/>
      <c r="WVR233" s="123"/>
      <c r="WVS233" s="121"/>
      <c r="WVT233" s="121"/>
      <c r="WVU233" s="121"/>
      <c r="WVV233" s="121"/>
      <c r="WVW233" s="121"/>
      <c r="WVX233" s="121"/>
      <c r="WVY233" s="120"/>
      <c r="WVZ233" s="125"/>
      <c r="WWA233" s="121"/>
      <c r="WWB233" s="121"/>
      <c r="WWC233" s="15"/>
      <c r="WWD233" s="15"/>
      <c r="WWE233" s="120"/>
      <c r="WWF233" s="120"/>
      <c r="WWG233" s="121"/>
      <c r="WWH233" s="121"/>
      <c r="WWI233" s="120"/>
      <c r="WWJ233" s="122"/>
      <c r="WWK233" s="123"/>
      <c r="WWL233" s="124"/>
      <c r="WWM233" s="123"/>
      <c r="WWN233" s="121"/>
      <c r="WWO233" s="121"/>
      <c r="WWP233" s="121"/>
      <c r="WWQ233" s="121"/>
      <c r="WWR233" s="121"/>
      <c r="WWS233" s="121"/>
      <c r="WWT233" s="120"/>
      <c r="WWU233" s="125"/>
      <c r="WWV233" s="121"/>
      <c r="WWW233" s="121"/>
      <c r="WWX233" s="15"/>
      <c r="WWY233" s="15"/>
      <c r="WWZ233" s="120"/>
      <c r="WXA233" s="120"/>
      <c r="WXB233" s="121"/>
      <c r="WXC233" s="121"/>
      <c r="WXD233" s="120"/>
      <c r="WXE233" s="122"/>
      <c r="WXF233" s="123"/>
      <c r="WXG233" s="124"/>
      <c r="WXH233" s="123"/>
      <c r="WXI233" s="121"/>
      <c r="WXJ233" s="121"/>
      <c r="WXK233" s="121"/>
      <c r="WXL233" s="121"/>
      <c r="WXM233" s="121"/>
      <c r="WXN233" s="121"/>
      <c r="WXO233" s="120"/>
      <c r="WXP233" s="125"/>
      <c r="WXQ233" s="121"/>
      <c r="WXR233" s="121"/>
      <c r="WXS233" s="15"/>
      <c r="WXT233" s="15"/>
      <c r="WXU233" s="120"/>
      <c r="WXV233" s="120"/>
      <c r="WXW233" s="121"/>
      <c r="WXX233" s="121"/>
      <c r="WXY233" s="120"/>
      <c r="WXZ233" s="122"/>
      <c r="WYA233" s="123"/>
      <c r="WYB233" s="124"/>
      <c r="WYC233" s="123"/>
      <c r="WYD233" s="121"/>
      <c r="WYE233" s="121"/>
      <c r="WYF233" s="121"/>
      <c r="WYG233" s="121"/>
      <c r="WYH233" s="121"/>
      <c r="WYI233" s="121"/>
      <c r="WYJ233" s="120"/>
      <c r="WYK233" s="125"/>
      <c r="WYL233" s="121"/>
      <c r="WYM233" s="121"/>
      <c r="WYN233" s="15"/>
      <c r="WYO233" s="15"/>
      <c r="WYP233" s="120"/>
      <c r="WYQ233" s="120"/>
      <c r="WYR233" s="121"/>
      <c r="WYS233" s="121"/>
      <c r="WYT233" s="120"/>
      <c r="WYU233" s="122"/>
      <c r="WYV233" s="123"/>
      <c r="WYW233" s="124"/>
      <c r="WYX233" s="123"/>
      <c r="WYY233" s="121"/>
      <c r="WYZ233" s="121"/>
      <c r="WZA233" s="121"/>
      <c r="WZB233" s="121"/>
      <c r="WZC233" s="121"/>
      <c r="WZD233" s="121"/>
      <c r="WZE233" s="120"/>
      <c r="WZF233" s="125"/>
      <c r="WZG233" s="121"/>
      <c r="WZH233" s="121"/>
      <c r="WZI233" s="15"/>
      <c r="WZJ233" s="15"/>
      <c r="WZK233" s="120"/>
      <c r="WZL233" s="120"/>
      <c r="WZM233" s="121"/>
      <c r="WZN233" s="121"/>
      <c r="WZO233" s="120"/>
      <c r="WZP233" s="122"/>
      <c r="WZQ233" s="123"/>
      <c r="WZR233" s="124"/>
      <c r="WZS233" s="123"/>
      <c r="WZT233" s="121"/>
      <c r="WZU233" s="121"/>
      <c r="WZV233" s="121"/>
      <c r="WZW233" s="121"/>
      <c r="WZX233" s="121"/>
      <c r="WZY233" s="121"/>
      <c r="WZZ233" s="120"/>
      <c r="XAA233" s="125"/>
      <c r="XAB233" s="121"/>
      <c r="XAC233" s="121"/>
      <c r="XAD233" s="15"/>
      <c r="XAE233" s="15"/>
      <c r="XAF233" s="120"/>
      <c r="XAG233" s="120"/>
      <c r="XAH233" s="121"/>
      <c r="XAI233" s="121"/>
      <c r="XAJ233" s="120"/>
      <c r="XAK233" s="122"/>
      <c r="XAL233" s="123"/>
      <c r="XAM233" s="124"/>
      <c r="XAN233" s="123"/>
      <c r="XAO233" s="121"/>
      <c r="XAP233" s="121"/>
      <c r="XAQ233" s="121"/>
      <c r="XAR233" s="121"/>
      <c r="XAS233" s="121"/>
      <c r="XAT233" s="121"/>
      <c r="XAU233" s="120"/>
      <c r="XAV233" s="125"/>
      <c r="XAW233" s="121"/>
      <c r="XAX233" s="121"/>
      <c r="XAY233" s="15"/>
      <c r="XAZ233" s="15"/>
      <c r="XBA233" s="120"/>
      <c r="XBB233" s="120"/>
      <c r="XBC233" s="121"/>
      <c r="XBD233" s="121"/>
      <c r="XBE233" s="120"/>
      <c r="XBF233" s="122"/>
      <c r="XBG233" s="123"/>
      <c r="XBH233" s="124"/>
      <c r="XBI233" s="123"/>
      <c r="XBJ233" s="121"/>
      <c r="XBK233" s="121"/>
      <c r="XBL233" s="121"/>
      <c r="XBM233" s="121"/>
      <c r="XBN233" s="121"/>
      <c r="XBO233" s="121"/>
      <c r="XBP233" s="120"/>
      <c r="XBQ233" s="125"/>
      <c r="XBR233" s="121"/>
      <c r="XBS233" s="121"/>
      <c r="XBT233" s="15"/>
      <c r="XBU233" s="15"/>
      <c r="XBV233" s="120"/>
      <c r="XBW233" s="120"/>
      <c r="XBX233" s="121"/>
      <c r="XBY233" s="121"/>
      <c r="XBZ233" s="120"/>
      <c r="XCA233" s="122"/>
      <c r="XCB233" s="123"/>
      <c r="XCC233" s="124"/>
      <c r="XCD233" s="123"/>
      <c r="XCE233" s="121"/>
      <c r="XCF233" s="121"/>
      <c r="XCG233" s="121"/>
      <c r="XCH233" s="121"/>
      <c r="XCI233" s="121"/>
      <c r="XCJ233" s="121"/>
      <c r="XCK233" s="120"/>
      <c r="XCL233" s="125"/>
      <c r="XCM233" s="121"/>
      <c r="XCN233" s="121"/>
      <c r="XCO233" s="15"/>
      <c r="XCP233" s="15"/>
      <c r="XCQ233" s="120"/>
      <c r="XCR233" s="120"/>
      <c r="XCS233" s="121"/>
      <c r="XCT233" s="121"/>
      <c r="XCU233" s="120"/>
      <c r="XCV233" s="122"/>
      <c r="XCW233" s="123"/>
      <c r="XCX233" s="124"/>
      <c r="XCY233" s="123"/>
      <c r="XCZ233" s="121"/>
      <c r="XDA233" s="121"/>
      <c r="XDB233" s="121"/>
      <c r="XDC233" s="121"/>
      <c r="XDD233" s="121"/>
      <c r="XDE233" s="121"/>
      <c r="XDF233" s="120"/>
      <c r="XDG233" s="125"/>
      <c r="XDH233" s="121"/>
      <c r="XDI233" s="121"/>
      <c r="XDJ233" s="15"/>
      <c r="XDK233" s="15"/>
      <c r="XDL233" s="120"/>
      <c r="XDM233" s="120"/>
      <c r="XDN233" s="121"/>
      <c r="XDO233" s="121"/>
      <c r="XDP233" s="120"/>
      <c r="XDQ233" s="122"/>
      <c r="XDR233" s="123"/>
      <c r="XDS233" s="124"/>
      <c r="XDT233" s="123"/>
      <c r="XDU233" s="121"/>
      <c r="XDV233" s="121"/>
      <c r="XDW233" s="121"/>
      <c r="XDX233" s="121"/>
      <c r="XDY233" s="121"/>
      <c r="XDZ233" s="121"/>
      <c r="XEA233" s="120"/>
      <c r="XEB233" s="125"/>
      <c r="XEC233" s="121"/>
      <c r="XED233" s="121"/>
      <c r="XEE233" s="15"/>
      <c r="XEF233" s="15"/>
      <c r="XEG233" s="120"/>
      <c r="XEH233" s="120"/>
      <c r="XEI233" s="121"/>
      <c r="XEJ233" s="121"/>
      <c r="XEK233" s="120"/>
      <c r="XEL233" s="122"/>
      <c r="XEM233" s="123"/>
      <c r="XEN233" s="124"/>
      <c r="XEO233" s="123"/>
      <c r="XEP233" s="121"/>
      <c r="XEQ233" s="121"/>
      <c r="XER233" s="121"/>
      <c r="XES233" s="121"/>
      <c r="XET233" s="121"/>
      <c r="XEU233" s="121"/>
      <c r="XEV233" s="120"/>
      <c r="XEW233" s="125"/>
      <c r="XEX233" s="121"/>
      <c r="XEY233" s="121"/>
      <c r="XEZ233" s="15"/>
      <c r="XFA233" s="15"/>
      <c r="XFB233" s="120"/>
      <c r="XFC233" s="120"/>
      <c r="XFD233" s="121"/>
    </row>
    <row r="234" spans="1:16384" customFormat="1" x14ac:dyDescent="0.25">
      <c r="A234" s="15"/>
      <c r="B234" s="126">
        <v>191</v>
      </c>
      <c r="C234" s="133" t="s">
        <v>21</v>
      </c>
      <c r="D234" s="134" t="s">
        <v>22</v>
      </c>
      <c r="E234" s="133">
        <v>3</v>
      </c>
      <c r="F234" s="133"/>
      <c r="G234" s="135" t="s">
        <v>24</v>
      </c>
      <c r="H234" s="136" t="s">
        <v>938</v>
      </c>
      <c r="I234" s="131">
        <v>2500</v>
      </c>
      <c r="J234" s="136" t="s">
        <v>959</v>
      </c>
      <c r="K234" s="134" t="s">
        <v>291</v>
      </c>
      <c r="L234" s="134" t="s">
        <v>40</v>
      </c>
      <c r="M234" s="134" t="s">
        <v>30</v>
      </c>
      <c r="N234" s="134" t="s">
        <v>29</v>
      </c>
      <c r="O234" s="134" t="s">
        <v>159</v>
      </c>
      <c r="P234" s="134" t="s">
        <v>953</v>
      </c>
      <c r="Q234" s="133"/>
      <c r="R234" s="138">
        <v>45504</v>
      </c>
      <c r="S234" s="134" t="s">
        <v>34</v>
      </c>
      <c r="T234" s="134" t="s">
        <v>958</v>
      </c>
      <c r="U234" s="15"/>
      <c r="V234" s="15"/>
      <c r="W234" s="120"/>
      <c r="X234" s="120"/>
      <c r="Y234" s="121"/>
      <c r="Z234" s="121"/>
      <c r="AA234" s="120"/>
      <c r="AB234" s="122"/>
      <c r="AC234" s="123"/>
      <c r="AD234" s="124"/>
      <c r="AE234" s="123"/>
      <c r="AF234" s="121"/>
      <c r="AG234" s="121"/>
      <c r="AH234" s="121"/>
      <c r="AI234" s="121"/>
      <c r="AJ234" s="121"/>
      <c r="AK234" s="121"/>
      <c r="AL234" s="120"/>
      <c r="AM234" s="125"/>
      <c r="AN234" s="121"/>
      <c r="AO234" s="121"/>
      <c r="AP234" s="15"/>
      <c r="AQ234" s="15"/>
      <c r="AR234" s="120"/>
      <c r="AS234" s="120"/>
      <c r="AT234" s="121"/>
      <c r="AU234" s="121"/>
      <c r="AV234" s="120"/>
      <c r="AW234" s="122"/>
      <c r="AX234" s="123"/>
      <c r="AY234" s="124"/>
      <c r="AZ234" s="123"/>
      <c r="BA234" s="121"/>
      <c r="BB234" s="121"/>
      <c r="BC234" s="121"/>
      <c r="BD234" s="121"/>
      <c r="BE234" s="121"/>
      <c r="BF234" s="121"/>
      <c r="BG234" s="120"/>
      <c r="BH234" s="125"/>
      <c r="BI234" s="121"/>
      <c r="BJ234" s="121"/>
      <c r="BK234" s="15"/>
      <c r="BL234" s="15"/>
      <c r="BM234" s="120"/>
      <c r="BN234" s="120"/>
      <c r="BO234" s="121"/>
      <c r="BP234" s="121"/>
      <c r="BQ234" s="120"/>
      <c r="BR234" s="122"/>
      <c r="BS234" s="123"/>
      <c r="BT234" s="124"/>
      <c r="BU234" s="123"/>
      <c r="BV234" s="121"/>
      <c r="BW234" s="121"/>
      <c r="BX234" s="121"/>
      <c r="BY234" s="121"/>
      <c r="BZ234" s="121"/>
      <c r="CA234" s="121"/>
      <c r="CB234" s="120"/>
      <c r="CC234" s="125"/>
      <c r="CD234" s="121"/>
      <c r="CE234" s="121"/>
      <c r="CF234" s="15"/>
      <c r="CG234" s="15"/>
      <c r="CH234" s="120"/>
      <c r="CI234" s="120"/>
      <c r="CJ234" s="121"/>
      <c r="CK234" s="121"/>
      <c r="CL234" s="120"/>
      <c r="CM234" s="122"/>
      <c r="CN234" s="123"/>
      <c r="CO234" s="124"/>
      <c r="CP234" s="123"/>
      <c r="CQ234" s="121"/>
      <c r="CR234" s="121"/>
      <c r="CS234" s="121"/>
      <c r="CT234" s="121"/>
      <c r="CU234" s="121"/>
      <c r="CV234" s="121"/>
      <c r="CW234" s="120"/>
      <c r="CX234" s="125"/>
      <c r="CY234" s="121"/>
      <c r="CZ234" s="121"/>
      <c r="DA234" s="15"/>
      <c r="DB234" s="15"/>
      <c r="DC234" s="120"/>
      <c r="DD234" s="120"/>
      <c r="DE234" s="121"/>
      <c r="DF234" s="121"/>
      <c r="DG234" s="120"/>
      <c r="DH234" s="122"/>
      <c r="DI234" s="123"/>
      <c r="DJ234" s="124"/>
      <c r="DK234" s="123"/>
      <c r="DL234" s="121"/>
      <c r="DM234" s="121"/>
      <c r="DN234" s="121"/>
      <c r="DO234" s="121"/>
      <c r="DP234" s="121"/>
      <c r="DQ234" s="121"/>
      <c r="DR234" s="120"/>
      <c r="DS234" s="125"/>
      <c r="DT234" s="121"/>
      <c r="DU234" s="121"/>
      <c r="DV234" s="15"/>
      <c r="DW234" s="15"/>
      <c r="DX234" s="120"/>
      <c r="DY234" s="120"/>
      <c r="DZ234" s="121"/>
      <c r="EA234" s="121"/>
      <c r="EB234" s="120"/>
      <c r="EC234" s="122"/>
      <c r="ED234" s="123"/>
      <c r="EE234" s="124"/>
      <c r="EF234" s="123"/>
      <c r="EG234" s="121"/>
      <c r="EH234" s="121"/>
      <c r="EI234" s="121"/>
      <c r="EJ234" s="121"/>
      <c r="EK234" s="121"/>
      <c r="EL234" s="121"/>
      <c r="EM234" s="120"/>
      <c r="EN234" s="125"/>
      <c r="EO234" s="121"/>
      <c r="EP234" s="121"/>
      <c r="EQ234" s="15"/>
      <c r="ER234" s="15"/>
      <c r="ES234" s="120"/>
      <c r="ET234" s="120"/>
      <c r="EU234" s="121"/>
      <c r="EV234" s="121"/>
      <c r="EW234" s="120"/>
      <c r="EX234" s="122"/>
      <c r="EY234" s="123"/>
      <c r="EZ234" s="124"/>
      <c r="FA234" s="123"/>
      <c r="FB234" s="121"/>
      <c r="FC234" s="121"/>
      <c r="FD234" s="121"/>
      <c r="FE234" s="121"/>
      <c r="FF234" s="121"/>
      <c r="FG234" s="121"/>
      <c r="FH234" s="120"/>
      <c r="FI234" s="125"/>
      <c r="FJ234" s="121"/>
      <c r="FK234" s="121"/>
      <c r="FL234" s="15"/>
      <c r="FM234" s="15"/>
      <c r="FN234" s="120"/>
      <c r="FO234" s="120"/>
      <c r="FP234" s="121"/>
      <c r="FQ234" s="121"/>
      <c r="FR234" s="120"/>
      <c r="FS234" s="122"/>
      <c r="FT234" s="123"/>
      <c r="FU234" s="124"/>
      <c r="FV234" s="123"/>
      <c r="FW234" s="121"/>
      <c r="FX234" s="121"/>
      <c r="FY234" s="121"/>
      <c r="FZ234" s="121"/>
      <c r="GA234" s="121"/>
      <c r="GB234" s="121"/>
      <c r="GC234" s="120"/>
      <c r="GD234" s="125"/>
      <c r="GE234" s="121"/>
      <c r="GF234" s="121"/>
      <c r="GG234" s="15"/>
      <c r="GH234" s="15"/>
      <c r="GI234" s="120"/>
      <c r="GJ234" s="120"/>
      <c r="GK234" s="121"/>
      <c r="GL234" s="121"/>
      <c r="GM234" s="120"/>
      <c r="GN234" s="122"/>
      <c r="GO234" s="123"/>
      <c r="GP234" s="124"/>
      <c r="GQ234" s="123"/>
      <c r="GR234" s="121"/>
      <c r="GS234" s="121"/>
      <c r="GT234" s="121"/>
      <c r="GU234" s="121"/>
      <c r="GV234" s="121"/>
      <c r="GW234" s="121"/>
      <c r="GX234" s="120"/>
      <c r="GY234" s="125"/>
      <c r="GZ234" s="121"/>
      <c r="HA234" s="121"/>
      <c r="HB234" s="15"/>
      <c r="HC234" s="15"/>
      <c r="HD234" s="120"/>
      <c r="HE234" s="120"/>
      <c r="HF234" s="121"/>
      <c r="HG234" s="121"/>
      <c r="HH234" s="120"/>
      <c r="HI234" s="122"/>
      <c r="HJ234" s="123"/>
      <c r="HK234" s="124"/>
      <c r="HL234" s="123"/>
      <c r="HM234" s="121"/>
      <c r="HN234" s="121"/>
      <c r="HO234" s="121"/>
      <c r="HP234" s="121"/>
      <c r="HQ234" s="121"/>
      <c r="HR234" s="121"/>
      <c r="HS234" s="120"/>
      <c r="HT234" s="125"/>
      <c r="HU234" s="121"/>
      <c r="HV234" s="121"/>
      <c r="HW234" s="15"/>
      <c r="HX234" s="15"/>
      <c r="HY234" s="120"/>
      <c r="HZ234" s="120"/>
      <c r="IA234" s="121"/>
      <c r="IB234" s="121"/>
      <c r="IC234" s="120"/>
      <c r="ID234" s="122"/>
      <c r="IE234" s="123"/>
      <c r="IF234" s="124"/>
      <c r="IG234" s="123"/>
      <c r="IH234" s="121"/>
      <c r="II234" s="121"/>
      <c r="IJ234" s="121"/>
      <c r="IK234" s="121"/>
      <c r="IL234" s="121"/>
      <c r="IM234" s="121"/>
      <c r="IN234" s="120"/>
      <c r="IO234" s="125"/>
      <c r="IP234" s="121"/>
      <c r="IQ234" s="121"/>
      <c r="IR234" s="15"/>
      <c r="IS234" s="15"/>
      <c r="IT234" s="120"/>
      <c r="IU234" s="120"/>
      <c r="IV234" s="121"/>
      <c r="IW234" s="121"/>
      <c r="IX234" s="120"/>
      <c r="IY234" s="122"/>
      <c r="IZ234" s="123"/>
      <c r="JA234" s="124"/>
      <c r="JB234" s="123"/>
      <c r="JC234" s="121"/>
      <c r="JD234" s="121"/>
      <c r="JE234" s="121"/>
      <c r="JF234" s="121"/>
      <c r="JG234" s="121"/>
      <c r="JH234" s="121"/>
      <c r="JI234" s="120"/>
      <c r="JJ234" s="125"/>
      <c r="JK234" s="121"/>
      <c r="JL234" s="121"/>
      <c r="JM234" s="15"/>
      <c r="JN234" s="15"/>
      <c r="JO234" s="120"/>
      <c r="JP234" s="120"/>
      <c r="JQ234" s="121"/>
      <c r="JR234" s="121"/>
      <c r="JS234" s="120"/>
      <c r="JT234" s="122"/>
      <c r="JU234" s="123"/>
      <c r="JV234" s="124"/>
      <c r="JW234" s="123"/>
      <c r="JX234" s="121"/>
      <c r="JY234" s="121"/>
      <c r="JZ234" s="121"/>
      <c r="KA234" s="121"/>
      <c r="KB234" s="121"/>
      <c r="KC234" s="121"/>
      <c r="KD234" s="120"/>
      <c r="KE234" s="125"/>
      <c r="KF234" s="121"/>
      <c r="KG234" s="121"/>
      <c r="KH234" s="15"/>
      <c r="KI234" s="15"/>
      <c r="KJ234" s="120"/>
      <c r="KK234" s="120"/>
      <c r="KL234" s="121"/>
      <c r="KM234" s="121"/>
      <c r="KN234" s="120"/>
      <c r="KO234" s="122"/>
      <c r="KP234" s="123"/>
      <c r="KQ234" s="124"/>
      <c r="KR234" s="123"/>
      <c r="KS234" s="121"/>
      <c r="KT234" s="121"/>
      <c r="KU234" s="121"/>
      <c r="KV234" s="121"/>
      <c r="KW234" s="121"/>
      <c r="KX234" s="121"/>
      <c r="KY234" s="120"/>
      <c r="KZ234" s="125"/>
      <c r="LA234" s="121"/>
      <c r="LB234" s="121"/>
      <c r="LC234" s="15"/>
      <c r="LD234" s="15"/>
      <c r="LE234" s="120"/>
      <c r="LF234" s="120"/>
      <c r="LG234" s="121"/>
      <c r="LH234" s="121"/>
      <c r="LI234" s="120"/>
      <c r="LJ234" s="122"/>
      <c r="LK234" s="123"/>
      <c r="LL234" s="124"/>
      <c r="LM234" s="123"/>
      <c r="LN234" s="121"/>
      <c r="LO234" s="121"/>
      <c r="LP234" s="121"/>
      <c r="LQ234" s="121"/>
      <c r="LR234" s="121"/>
      <c r="LS234" s="121"/>
      <c r="LT234" s="120"/>
      <c r="LU234" s="125"/>
      <c r="LV234" s="121"/>
      <c r="LW234" s="121"/>
      <c r="LX234" s="15"/>
      <c r="LY234" s="15"/>
      <c r="LZ234" s="120"/>
      <c r="MA234" s="120"/>
      <c r="MB234" s="121"/>
      <c r="MC234" s="121"/>
      <c r="MD234" s="120"/>
      <c r="ME234" s="122"/>
      <c r="MF234" s="123"/>
      <c r="MG234" s="124"/>
      <c r="MH234" s="123"/>
      <c r="MI234" s="121"/>
      <c r="MJ234" s="121"/>
      <c r="MK234" s="121"/>
      <c r="ML234" s="121"/>
      <c r="MM234" s="121"/>
      <c r="MN234" s="121"/>
      <c r="MO234" s="120"/>
      <c r="MP234" s="125"/>
      <c r="MQ234" s="121"/>
      <c r="MR234" s="121"/>
      <c r="MS234" s="15"/>
      <c r="MT234" s="15"/>
      <c r="MU234" s="120"/>
      <c r="MV234" s="120"/>
      <c r="MW234" s="121"/>
      <c r="MX234" s="121"/>
      <c r="MY234" s="120"/>
      <c r="MZ234" s="122"/>
      <c r="NA234" s="123"/>
      <c r="NB234" s="124"/>
      <c r="NC234" s="123"/>
      <c r="ND234" s="121"/>
      <c r="NE234" s="121"/>
      <c r="NF234" s="121"/>
      <c r="NG234" s="121"/>
      <c r="NH234" s="121"/>
      <c r="NI234" s="121"/>
      <c r="NJ234" s="120"/>
      <c r="NK234" s="125"/>
      <c r="NL234" s="121"/>
      <c r="NM234" s="121"/>
      <c r="NN234" s="15"/>
      <c r="NO234" s="15"/>
      <c r="NP234" s="120"/>
      <c r="NQ234" s="120"/>
      <c r="NR234" s="121"/>
      <c r="NS234" s="121"/>
      <c r="NT234" s="120"/>
      <c r="NU234" s="122"/>
      <c r="NV234" s="123"/>
      <c r="NW234" s="124"/>
      <c r="NX234" s="123"/>
      <c r="NY234" s="121"/>
      <c r="NZ234" s="121"/>
      <c r="OA234" s="121"/>
      <c r="OB234" s="121"/>
      <c r="OC234" s="121"/>
      <c r="OD234" s="121"/>
      <c r="OE234" s="120"/>
      <c r="OF234" s="125"/>
      <c r="OG234" s="121"/>
      <c r="OH234" s="121"/>
      <c r="OI234" s="15"/>
      <c r="OJ234" s="15"/>
      <c r="OK234" s="120"/>
      <c r="OL234" s="120"/>
      <c r="OM234" s="121"/>
      <c r="ON234" s="121"/>
      <c r="OO234" s="120"/>
      <c r="OP234" s="122"/>
      <c r="OQ234" s="123"/>
      <c r="OR234" s="124"/>
      <c r="OS234" s="123"/>
      <c r="OT234" s="121"/>
      <c r="OU234" s="121"/>
      <c r="OV234" s="121"/>
      <c r="OW234" s="121"/>
      <c r="OX234" s="121"/>
      <c r="OY234" s="121"/>
      <c r="OZ234" s="120"/>
      <c r="PA234" s="125"/>
      <c r="PB234" s="121"/>
      <c r="PC234" s="121"/>
      <c r="PD234" s="15"/>
      <c r="PE234" s="15"/>
      <c r="PF234" s="120"/>
      <c r="PG234" s="120"/>
      <c r="PH234" s="121"/>
      <c r="PI234" s="121"/>
      <c r="PJ234" s="120"/>
      <c r="PK234" s="122"/>
      <c r="PL234" s="123"/>
      <c r="PM234" s="124"/>
      <c r="PN234" s="123"/>
      <c r="PO234" s="121"/>
      <c r="PP234" s="121"/>
      <c r="PQ234" s="121"/>
      <c r="PR234" s="121"/>
      <c r="PS234" s="121"/>
      <c r="PT234" s="121"/>
      <c r="PU234" s="120"/>
      <c r="PV234" s="125"/>
      <c r="PW234" s="121"/>
      <c r="PX234" s="121"/>
      <c r="PY234" s="15"/>
      <c r="PZ234" s="15"/>
      <c r="QA234" s="120"/>
      <c r="QB234" s="120"/>
      <c r="QC234" s="121"/>
      <c r="QD234" s="121"/>
      <c r="QE234" s="120"/>
      <c r="QF234" s="122"/>
      <c r="QG234" s="123"/>
      <c r="QH234" s="124"/>
      <c r="QI234" s="123"/>
      <c r="QJ234" s="121"/>
      <c r="QK234" s="121"/>
      <c r="QL234" s="121"/>
      <c r="QM234" s="121"/>
      <c r="QN234" s="121"/>
      <c r="QO234" s="121"/>
      <c r="QP234" s="120"/>
      <c r="QQ234" s="125"/>
      <c r="QR234" s="121"/>
      <c r="QS234" s="121"/>
      <c r="QT234" s="15"/>
      <c r="QU234" s="15"/>
      <c r="QV234" s="120"/>
      <c r="QW234" s="120"/>
      <c r="QX234" s="121"/>
      <c r="QY234" s="121"/>
      <c r="QZ234" s="120"/>
      <c r="RA234" s="122"/>
      <c r="RB234" s="123"/>
      <c r="RC234" s="124"/>
      <c r="RD234" s="123"/>
      <c r="RE234" s="121"/>
      <c r="RF234" s="121"/>
      <c r="RG234" s="121"/>
      <c r="RH234" s="121"/>
      <c r="RI234" s="121"/>
      <c r="RJ234" s="121"/>
      <c r="RK234" s="120"/>
      <c r="RL234" s="125"/>
      <c r="RM234" s="121"/>
      <c r="RN234" s="121"/>
      <c r="RO234" s="15"/>
      <c r="RP234" s="15"/>
      <c r="RQ234" s="120"/>
      <c r="RR234" s="120"/>
      <c r="RS234" s="121"/>
      <c r="RT234" s="121"/>
      <c r="RU234" s="120"/>
      <c r="RV234" s="122"/>
      <c r="RW234" s="123"/>
      <c r="RX234" s="124"/>
      <c r="RY234" s="123"/>
      <c r="RZ234" s="121"/>
      <c r="SA234" s="121"/>
      <c r="SB234" s="121"/>
      <c r="SC234" s="121"/>
      <c r="SD234" s="121"/>
      <c r="SE234" s="121"/>
      <c r="SF234" s="120"/>
      <c r="SG234" s="125"/>
      <c r="SH234" s="121"/>
      <c r="SI234" s="121"/>
      <c r="SJ234" s="15"/>
      <c r="SK234" s="15"/>
      <c r="SL234" s="120"/>
      <c r="SM234" s="120"/>
      <c r="SN234" s="121"/>
      <c r="SO234" s="121"/>
      <c r="SP234" s="120"/>
      <c r="SQ234" s="122"/>
      <c r="SR234" s="123"/>
      <c r="SS234" s="124"/>
      <c r="ST234" s="123"/>
      <c r="SU234" s="121"/>
      <c r="SV234" s="121"/>
      <c r="SW234" s="121"/>
      <c r="SX234" s="121"/>
      <c r="SY234" s="121"/>
      <c r="SZ234" s="121"/>
      <c r="TA234" s="120"/>
      <c r="TB234" s="125"/>
      <c r="TC234" s="121"/>
      <c r="TD234" s="121"/>
      <c r="TE234" s="15"/>
      <c r="TF234" s="15"/>
      <c r="TG234" s="120"/>
      <c r="TH234" s="120"/>
      <c r="TI234" s="121"/>
      <c r="TJ234" s="121"/>
      <c r="TK234" s="120"/>
      <c r="TL234" s="122"/>
      <c r="TM234" s="123"/>
      <c r="TN234" s="124"/>
      <c r="TO234" s="123"/>
      <c r="TP234" s="121"/>
      <c r="TQ234" s="121"/>
      <c r="TR234" s="121"/>
      <c r="TS234" s="121"/>
      <c r="TT234" s="121"/>
      <c r="TU234" s="121"/>
      <c r="TV234" s="120"/>
      <c r="TW234" s="125"/>
      <c r="TX234" s="121"/>
      <c r="TY234" s="121"/>
      <c r="TZ234" s="15"/>
      <c r="UA234" s="15"/>
      <c r="UB234" s="120"/>
      <c r="UC234" s="120"/>
      <c r="UD234" s="121"/>
      <c r="UE234" s="121"/>
      <c r="UF234" s="120"/>
      <c r="UG234" s="122"/>
      <c r="UH234" s="123"/>
      <c r="UI234" s="124"/>
      <c r="UJ234" s="123"/>
      <c r="UK234" s="121"/>
      <c r="UL234" s="121"/>
      <c r="UM234" s="121"/>
      <c r="UN234" s="121"/>
      <c r="UO234" s="121"/>
      <c r="UP234" s="121"/>
      <c r="UQ234" s="120"/>
      <c r="UR234" s="125"/>
      <c r="US234" s="121"/>
      <c r="UT234" s="121"/>
      <c r="UU234" s="15"/>
      <c r="UV234" s="15"/>
      <c r="UW234" s="120"/>
      <c r="UX234" s="120"/>
      <c r="UY234" s="121"/>
      <c r="UZ234" s="121"/>
      <c r="VA234" s="120"/>
      <c r="VB234" s="122"/>
      <c r="VC234" s="123"/>
      <c r="VD234" s="124"/>
      <c r="VE234" s="123"/>
      <c r="VF234" s="121"/>
      <c r="VG234" s="121"/>
      <c r="VH234" s="121"/>
      <c r="VI234" s="121"/>
      <c r="VJ234" s="121"/>
      <c r="VK234" s="121"/>
      <c r="VL234" s="120"/>
      <c r="VM234" s="125"/>
      <c r="VN234" s="121"/>
      <c r="VO234" s="121"/>
      <c r="VP234" s="15"/>
      <c r="VQ234" s="15"/>
      <c r="VR234" s="120"/>
      <c r="VS234" s="120"/>
      <c r="VT234" s="121"/>
      <c r="VU234" s="121"/>
      <c r="VV234" s="120"/>
      <c r="VW234" s="122"/>
      <c r="VX234" s="123"/>
      <c r="VY234" s="124"/>
      <c r="VZ234" s="123"/>
      <c r="WA234" s="121"/>
      <c r="WB234" s="121"/>
      <c r="WC234" s="121"/>
      <c r="WD234" s="121"/>
      <c r="WE234" s="121"/>
      <c r="WF234" s="121"/>
      <c r="WG234" s="120"/>
      <c r="WH234" s="125"/>
      <c r="WI234" s="121"/>
      <c r="WJ234" s="121"/>
      <c r="WK234" s="15"/>
      <c r="WL234" s="15"/>
      <c r="WM234" s="120"/>
      <c r="WN234" s="120"/>
      <c r="WO234" s="121"/>
      <c r="WP234" s="121"/>
      <c r="WQ234" s="120"/>
      <c r="WR234" s="122"/>
      <c r="WS234" s="123"/>
      <c r="WT234" s="124"/>
      <c r="WU234" s="123"/>
      <c r="WV234" s="121"/>
      <c r="WW234" s="121"/>
      <c r="WX234" s="121"/>
      <c r="WY234" s="121"/>
      <c r="WZ234" s="121"/>
      <c r="XA234" s="121"/>
      <c r="XB234" s="120"/>
      <c r="XC234" s="125"/>
      <c r="XD234" s="121"/>
      <c r="XE234" s="121"/>
      <c r="XF234" s="15"/>
      <c r="XG234" s="15"/>
      <c r="XH234" s="120"/>
      <c r="XI234" s="120"/>
      <c r="XJ234" s="121"/>
      <c r="XK234" s="121"/>
      <c r="XL234" s="120"/>
      <c r="XM234" s="122"/>
      <c r="XN234" s="123"/>
      <c r="XO234" s="124"/>
      <c r="XP234" s="123"/>
      <c r="XQ234" s="121"/>
      <c r="XR234" s="121"/>
      <c r="XS234" s="121"/>
      <c r="XT234" s="121"/>
      <c r="XU234" s="121"/>
      <c r="XV234" s="121"/>
      <c r="XW234" s="120"/>
      <c r="XX234" s="125"/>
      <c r="XY234" s="121"/>
      <c r="XZ234" s="121"/>
      <c r="YA234" s="15"/>
      <c r="YB234" s="15"/>
      <c r="YC234" s="120"/>
      <c r="YD234" s="120"/>
      <c r="YE234" s="121"/>
      <c r="YF234" s="121"/>
      <c r="YG234" s="120"/>
      <c r="YH234" s="122"/>
      <c r="YI234" s="123"/>
      <c r="YJ234" s="124"/>
      <c r="YK234" s="123"/>
      <c r="YL234" s="121"/>
      <c r="YM234" s="121"/>
      <c r="YN234" s="121"/>
      <c r="YO234" s="121"/>
      <c r="YP234" s="121"/>
      <c r="YQ234" s="121"/>
      <c r="YR234" s="120"/>
      <c r="YS234" s="125"/>
      <c r="YT234" s="121"/>
      <c r="YU234" s="121"/>
      <c r="YV234" s="15"/>
      <c r="YW234" s="15"/>
      <c r="YX234" s="120"/>
      <c r="YY234" s="120"/>
      <c r="YZ234" s="121"/>
      <c r="ZA234" s="121"/>
      <c r="ZB234" s="120"/>
      <c r="ZC234" s="122"/>
      <c r="ZD234" s="123"/>
      <c r="ZE234" s="124"/>
      <c r="ZF234" s="123"/>
      <c r="ZG234" s="121"/>
      <c r="ZH234" s="121"/>
      <c r="ZI234" s="121"/>
      <c r="ZJ234" s="121"/>
      <c r="ZK234" s="121"/>
      <c r="ZL234" s="121"/>
      <c r="ZM234" s="120"/>
      <c r="ZN234" s="125"/>
      <c r="ZO234" s="121"/>
      <c r="ZP234" s="121"/>
      <c r="ZQ234" s="15"/>
      <c r="ZR234" s="15"/>
      <c r="ZS234" s="120"/>
      <c r="ZT234" s="120"/>
      <c r="ZU234" s="121"/>
      <c r="ZV234" s="121"/>
      <c r="ZW234" s="120"/>
      <c r="ZX234" s="122"/>
      <c r="ZY234" s="123"/>
      <c r="ZZ234" s="124"/>
      <c r="AAA234" s="123"/>
      <c r="AAB234" s="121"/>
      <c r="AAC234" s="121"/>
      <c r="AAD234" s="121"/>
      <c r="AAE234" s="121"/>
      <c r="AAF234" s="121"/>
      <c r="AAG234" s="121"/>
      <c r="AAH234" s="120"/>
      <c r="AAI234" s="125"/>
      <c r="AAJ234" s="121"/>
      <c r="AAK234" s="121"/>
      <c r="AAL234" s="15"/>
      <c r="AAM234" s="15"/>
      <c r="AAN234" s="120"/>
      <c r="AAO234" s="120"/>
      <c r="AAP234" s="121"/>
      <c r="AAQ234" s="121"/>
      <c r="AAR234" s="120"/>
      <c r="AAS234" s="122"/>
      <c r="AAT234" s="123"/>
      <c r="AAU234" s="124"/>
      <c r="AAV234" s="123"/>
      <c r="AAW234" s="121"/>
      <c r="AAX234" s="121"/>
      <c r="AAY234" s="121"/>
      <c r="AAZ234" s="121"/>
      <c r="ABA234" s="121"/>
      <c r="ABB234" s="121"/>
      <c r="ABC234" s="120"/>
      <c r="ABD234" s="125"/>
      <c r="ABE234" s="121"/>
      <c r="ABF234" s="121"/>
      <c r="ABG234" s="15"/>
      <c r="ABH234" s="15"/>
      <c r="ABI234" s="120"/>
      <c r="ABJ234" s="120"/>
      <c r="ABK234" s="121"/>
      <c r="ABL234" s="121"/>
      <c r="ABM234" s="120"/>
      <c r="ABN234" s="122"/>
      <c r="ABO234" s="123"/>
      <c r="ABP234" s="124"/>
      <c r="ABQ234" s="123"/>
      <c r="ABR234" s="121"/>
      <c r="ABS234" s="121"/>
      <c r="ABT234" s="121"/>
      <c r="ABU234" s="121"/>
      <c r="ABV234" s="121"/>
      <c r="ABW234" s="121"/>
      <c r="ABX234" s="120"/>
      <c r="ABY234" s="125"/>
      <c r="ABZ234" s="121"/>
      <c r="ACA234" s="121"/>
      <c r="ACB234" s="15"/>
      <c r="ACC234" s="15"/>
      <c r="ACD234" s="120"/>
      <c r="ACE234" s="120"/>
      <c r="ACF234" s="121"/>
      <c r="ACG234" s="121"/>
      <c r="ACH234" s="120"/>
      <c r="ACI234" s="122"/>
      <c r="ACJ234" s="123"/>
      <c r="ACK234" s="124"/>
      <c r="ACL234" s="123"/>
      <c r="ACM234" s="121"/>
      <c r="ACN234" s="121"/>
      <c r="ACO234" s="121"/>
      <c r="ACP234" s="121"/>
      <c r="ACQ234" s="121"/>
      <c r="ACR234" s="121"/>
      <c r="ACS234" s="120"/>
      <c r="ACT234" s="125"/>
      <c r="ACU234" s="121"/>
      <c r="ACV234" s="121"/>
      <c r="ACW234" s="15"/>
      <c r="ACX234" s="15"/>
      <c r="ACY234" s="120"/>
      <c r="ACZ234" s="120"/>
      <c r="ADA234" s="121"/>
      <c r="ADB234" s="121"/>
      <c r="ADC234" s="120"/>
      <c r="ADD234" s="122"/>
      <c r="ADE234" s="123"/>
      <c r="ADF234" s="124"/>
      <c r="ADG234" s="123"/>
      <c r="ADH234" s="121"/>
      <c r="ADI234" s="121"/>
      <c r="ADJ234" s="121"/>
      <c r="ADK234" s="121"/>
      <c r="ADL234" s="121"/>
      <c r="ADM234" s="121"/>
      <c r="ADN234" s="120"/>
      <c r="ADO234" s="125"/>
      <c r="ADP234" s="121"/>
      <c r="ADQ234" s="121"/>
      <c r="ADR234" s="15"/>
      <c r="ADS234" s="15"/>
      <c r="ADT234" s="120"/>
      <c r="ADU234" s="120"/>
      <c r="ADV234" s="121"/>
      <c r="ADW234" s="121"/>
      <c r="ADX234" s="120"/>
      <c r="ADY234" s="122"/>
      <c r="ADZ234" s="123"/>
      <c r="AEA234" s="124"/>
      <c r="AEB234" s="123"/>
      <c r="AEC234" s="121"/>
      <c r="AED234" s="121"/>
      <c r="AEE234" s="121"/>
      <c r="AEF234" s="121"/>
      <c r="AEG234" s="121"/>
      <c r="AEH234" s="121"/>
      <c r="AEI234" s="120"/>
      <c r="AEJ234" s="125"/>
      <c r="AEK234" s="121"/>
      <c r="AEL234" s="121"/>
      <c r="AEM234" s="15"/>
      <c r="AEN234" s="15"/>
      <c r="AEO234" s="120"/>
      <c r="AEP234" s="120"/>
      <c r="AEQ234" s="121"/>
      <c r="AER234" s="121"/>
      <c r="AES234" s="120"/>
      <c r="AET234" s="122"/>
      <c r="AEU234" s="123"/>
      <c r="AEV234" s="124"/>
      <c r="AEW234" s="123"/>
      <c r="AEX234" s="121"/>
      <c r="AEY234" s="121"/>
      <c r="AEZ234" s="121"/>
      <c r="AFA234" s="121"/>
      <c r="AFB234" s="121"/>
      <c r="AFC234" s="121"/>
      <c r="AFD234" s="120"/>
      <c r="AFE234" s="125"/>
      <c r="AFF234" s="121"/>
      <c r="AFG234" s="121"/>
      <c r="AFH234" s="15"/>
      <c r="AFI234" s="15"/>
      <c r="AFJ234" s="120"/>
      <c r="AFK234" s="120"/>
      <c r="AFL234" s="121"/>
      <c r="AFM234" s="121"/>
      <c r="AFN234" s="120"/>
      <c r="AFO234" s="122"/>
      <c r="AFP234" s="123"/>
      <c r="AFQ234" s="124"/>
      <c r="AFR234" s="123"/>
      <c r="AFS234" s="121"/>
      <c r="AFT234" s="121"/>
      <c r="AFU234" s="121"/>
      <c r="AFV234" s="121"/>
      <c r="AFW234" s="121"/>
      <c r="AFX234" s="121"/>
      <c r="AFY234" s="120"/>
      <c r="AFZ234" s="125"/>
      <c r="AGA234" s="121"/>
      <c r="AGB234" s="121"/>
      <c r="AGC234" s="15"/>
      <c r="AGD234" s="15"/>
      <c r="AGE234" s="120"/>
      <c r="AGF234" s="120"/>
      <c r="AGG234" s="121"/>
      <c r="AGH234" s="121"/>
      <c r="AGI234" s="120"/>
      <c r="AGJ234" s="122"/>
      <c r="AGK234" s="123"/>
      <c r="AGL234" s="124"/>
      <c r="AGM234" s="123"/>
      <c r="AGN234" s="121"/>
      <c r="AGO234" s="121"/>
      <c r="AGP234" s="121"/>
      <c r="AGQ234" s="121"/>
      <c r="AGR234" s="121"/>
      <c r="AGS234" s="121"/>
      <c r="AGT234" s="120"/>
      <c r="AGU234" s="125"/>
      <c r="AGV234" s="121"/>
      <c r="AGW234" s="121"/>
      <c r="AGX234" s="15"/>
      <c r="AGY234" s="15"/>
      <c r="AGZ234" s="120"/>
      <c r="AHA234" s="120"/>
      <c r="AHB234" s="121"/>
      <c r="AHC234" s="121"/>
      <c r="AHD234" s="120"/>
      <c r="AHE234" s="122"/>
      <c r="AHF234" s="123"/>
      <c r="AHG234" s="124"/>
      <c r="AHH234" s="123"/>
      <c r="AHI234" s="121"/>
      <c r="AHJ234" s="121"/>
      <c r="AHK234" s="121"/>
      <c r="AHL234" s="121"/>
      <c r="AHM234" s="121"/>
      <c r="AHN234" s="121"/>
      <c r="AHO234" s="120"/>
      <c r="AHP234" s="125"/>
      <c r="AHQ234" s="121"/>
      <c r="AHR234" s="121"/>
      <c r="AHS234" s="15"/>
      <c r="AHT234" s="15"/>
      <c r="AHU234" s="120"/>
      <c r="AHV234" s="120"/>
      <c r="AHW234" s="121"/>
      <c r="AHX234" s="121"/>
      <c r="AHY234" s="120"/>
      <c r="AHZ234" s="122"/>
      <c r="AIA234" s="123"/>
      <c r="AIB234" s="124"/>
      <c r="AIC234" s="123"/>
      <c r="AID234" s="121"/>
      <c r="AIE234" s="121"/>
      <c r="AIF234" s="121"/>
      <c r="AIG234" s="121"/>
      <c r="AIH234" s="121"/>
      <c r="AII234" s="121"/>
      <c r="AIJ234" s="120"/>
      <c r="AIK234" s="125"/>
      <c r="AIL234" s="121"/>
      <c r="AIM234" s="121"/>
      <c r="AIN234" s="15"/>
      <c r="AIO234" s="15"/>
      <c r="AIP234" s="120"/>
      <c r="AIQ234" s="120"/>
      <c r="AIR234" s="121"/>
      <c r="AIS234" s="121"/>
      <c r="AIT234" s="120"/>
      <c r="AIU234" s="122"/>
      <c r="AIV234" s="123"/>
      <c r="AIW234" s="124"/>
      <c r="AIX234" s="123"/>
      <c r="AIY234" s="121"/>
      <c r="AIZ234" s="121"/>
      <c r="AJA234" s="121"/>
      <c r="AJB234" s="121"/>
      <c r="AJC234" s="121"/>
      <c r="AJD234" s="121"/>
      <c r="AJE234" s="120"/>
      <c r="AJF234" s="125"/>
      <c r="AJG234" s="121"/>
      <c r="AJH234" s="121"/>
      <c r="AJI234" s="15"/>
      <c r="AJJ234" s="15"/>
      <c r="AJK234" s="120"/>
      <c r="AJL234" s="120"/>
      <c r="AJM234" s="121"/>
      <c r="AJN234" s="121"/>
      <c r="AJO234" s="120"/>
      <c r="AJP234" s="122"/>
      <c r="AJQ234" s="123"/>
      <c r="AJR234" s="124"/>
      <c r="AJS234" s="123"/>
      <c r="AJT234" s="121"/>
      <c r="AJU234" s="121"/>
      <c r="AJV234" s="121"/>
      <c r="AJW234" s="121"/>
      <c r="AJX234" s="121"/>
      <c r="AJY234" s="121"/>
      <c r="AJZ234" s="120"/>
      <c r="AKA234" s="125"/>
      <c r="AKB234" s="121"/>
      <c r="AKC234" s="121"/>
      <c r="AKD234" s="15"/>
      <c r="AKE234" s="15"/>
      <c r="AKF234" s="120"/>
      <c r="AKG234" s="120"/>
      <c r="AKH234" s="121"/>
      <c r="AKI234" s="121"/>
      <c r="AKJ234" s="120"/>
      <c r="AKK234" s="122"/>
      <c r="AKL234" s="123"/>
      <c r="AKM234" s="124"/>
      <c r="AKN234" s="123"/>
      <c r="AKO234" s="121"/>
      <c r="AKP234" s="121"/>
      <c r="AKQ234" s="121"/>
      <c r="AKR234" s="121"/>
      <c r="AKS234" s="121"/>
      <c r="AKT234" s="121"/>
      <c r="AKU234" s="120"/>
      <c r="AKV234" s="125"/>
      <c r="AKW234" s="121"/>
      <c r="AKX234" s="121"/>
      <c r="AKY234" s="15"/>
      <c r="AKZ234" s="15"/>
      <c r="ALA234" s="120"/>
      <c r="ALB234" s="120"/>
      <c r="ALC234" s="121"/>
      <c r="ALD234" s="121"/>
      <c r="ALE234" s="120"/>
      <c r="ALF234" s="122"/>
      <c r="ALG234" s="123"/>
      <c r="ALH234" s="124"/>
      <c r="ALI234" s="123"/>
      <c r="ALJ234" s="121"/>
      <c r="ALK234" s="121"/>
      <c r="ALL234" s="121"/>
      <c r="ALM234" s="121"/>
      <c r="ALN234" s="121"/>
      <c r="ALO234" s="121"/>
      <c r="ALP234" s="120"/>
      <c r="ALQ234" s="125"/>
      <c r="ALR234" s="121"/>
      <c r="ALS234" s="121"/>
      <c r="ALT234" s="15"/>
      <c r="ALU234" s="15"/>
      <c r="ALV234" s="120"/>
      <c r="ALW234" s="120"/>
      <c r="ALX234" s="121"/>
      <c r="ALY234" s="121"/>
      <c r="ALZ234" s="120"/>
      <c r="AMA234" s="122"/>
      <c r="AMB234" s="123"/>
      <c r="AMC234" s="124"/>
      <c r="AMD234" s="123"/>
      <c r="AME234" s="121"/>
      <c r="AMF234" s="121"/>
      <c r="AMG234" s="121"/>
      <c r="AMH234" s="121"/>
      <c r="AMI234" s="121"/>
      <c r="AMJ234" s="121"/>
      <c r="AMK234" s="120"/>
      <c r="AML234" s="125"/>
      <c r="AMM234" s="121"/>
      <c r="AMN234" s="121"/>
      <c r="AMO234" s="15"/>
      <c r="AMP234" s="15"/>
      <c r="AMQ234" s="120"/>
      <c r="AMR234" s="120"/>
      <c r="AMS234" s="121"/>
      <c r="AMT234" s="121"/>
      <c r="AMU234" s="120"/>
      <c r="AMV234" s="122"/>
      <c r="AMW234" s="123"/>
      <c r="AMX234" s="124"/>
      <c r="AMY234" s="123"/>
      <c r="AMZ234" s="121"/>
      <c r="ANA234" s="121"/>
      <c r="ANB234" s="121"/>
      <c r="ANC234" s="121"/>
      <c r="AND234" s="121"/>
      <c r="ANE234" s="121"/>
      <c r="ANF234" s="120"/>
      <c r="ANG234" s="125"/>
      <c r="ANH234" s="121"/>
      <c r="ANI234" s="121"/>
      <c r="ANJ234" s="15"/>
      <c r="ANK234" s="15"/>
      <c r="ANL234" s="120"/>
      <c r="ANM234" s="120"/>
      <c r="ANN234" s="121"/>
      <c r="ANO234" s="121"/>
      <c r="ANP234" s="120"/>
      <c r="ANQ234" s="122"/>
      <c r="ANR234" s="123"/>
      <c r="ANS234" s="124"/>
      <c r="ANT234" s="123"/>
      <c r="ANU234" s="121"/>
      <c r="ANV234" s="121"/>
      <c r="ANW234" s="121"/>
      <c r="ANX234" s="121"/>
      <c r="ANY234" s="121"/>
      <c r="ANZ234" s="121"/>
      <c r="AOA234" s="120"/>
      <c r="AOB234" s="125"/>
      <c r="AOC234" s="121"/>
      <c r="AOD234" s="121"/>
      <c r="AOE234" s="15"/>
      <c r="AOF234" s="15"/>
      <c r="AOG234" s="120"/>
      <c r="AOH234" s="120"/>
      <c r="AOI234" s="121"/>
      <c r="AOJ234" s="121"/>
      <c r="AOK234" s="120"/>
      <c r="AOL234" s="122"/>
      <c r="AOM234" s="123"/>
      <c r="AON234" s="124"/>
      <c r="AOO234" s="123"/>
      <c r="AOP234" s="121"/>
      <c r="AOQ234" s="121"/>
      <c r="AOR234" s="121"/>
      <c r="AOS234" s="121"/>
      <c r="AOT234" s="121"/>
      <c r="AOU234" s="121"/>
      <c r="AOV234" s="120"/>
      <c r="AOW234" s="125"/>
      <c r="AOX234" s="121"/>
      <c r="AOY234" s="121"/>
      <c r="AOZ234" s="15"/>
      <c r="APA234" s="15"/>
      <c r="APB234" s="120"/>
      <c r="APC234" s="120"/>
      <c r="APD234" s="121"/>
      <c r="APE234" s="121"/>
      <c r="APF234" s="120"/>
      <c r="APG234" s="122"/>
      <c r="APH234" s="123"/>
      <c r="API234" s="124"/>
      <c r="APJ234" s="123"/>
      <c r="APK234" s="121"/>
      <c r="APL234" s="121"/>
      <c r="APM234" s="121"/>
      <c r="APN234" s="121"/>
      <c r="APO234" s="121"/>
      <c r="APP234" s="121"/>
      <c r="APQ234" s="120"/>
      <c r="APR234" s="125"/>
      <c r="APS234" s="121"/>
      <c r="APT234" s="121"/>
      <c r="APU234" s="15"/>
      <c r="APV234" s="15"/>
      <c r="APW234" s="120"/>
      <c r="APX234" s="120"/>
      <c r="APY234" s="121"/>
      <c r="APZ234" s="121"/>
      <c r="AQA234" s="120"/>
      <c r="AQB234" s="122"/>
      <c r="AQC234" s="123"/>
      <c r="AQD234" s="124"/>
      <c r="AQE234" s="123"/>
      <c r="AQF234" s="121"/>
      <c r="AQG234" s="121"/>
      <c r="AQH234" s="121"/>
      <c r="AQI234" s="121"/>
      <c r="AQJ234" s="121"/>
      <c r="AQK234" s="121"/>
      <c r="AQL234" s="120"/>
      <c r="AQM234" s="125"/>
      <c r="AQN234" s="121"/>
      <c r="AQO234" s="121"/>
      <c r="AQP234" s="15"/>
      <c r="AQQ234" s="15"/>
      <c r="AQR234" s="120"/>
      <c r="AQS234" s="120"/>
      <c r="AQT234" s="121"/>
      <c r="AQU234" s="121"/>
      <c r="AQV234" s="120"/>
      <c r="AQW234" s="122"/>
      <c r="AQX234" s="123"/>
      <c r="AQY234" s="124"/>
      <c r="AQZ234" s="123"/>
      <c r="ARA234" s="121"/>
      <c r="ARB234" s="121"/>
      <c r="ARC234" s="121"/>
      <c r="ARD234" s="121"/>
      <c r="ARE234" s="121"/>
      <c r="ARF234" s="121"/>
      <c r="ARG234" s="120"/>
      <c r="ARH234" s="125"/>
      <c r="ARI234" s="121"/>
      <c r="ARJ234" s="121"/>
      <c r="ARK234" s="15"/>
      <c r="ARL234" s="15"/>
      <c r="ARM234" s="120"/>
      <c r="ARN234" s="120"/>
      <c r="ARO234" s="121"/>
      <c r="ARP234" s="121"/>
      <c r="ARQ234" s="120"/>
      <c r="ARR234" s="122"/>
      <c r="ARS234" s="123"/>
      <c r="ART234" s="124"/>
      <c r="ARU234" s="123"/>
      <c r="ARV234" s="121"/>
      <c r="ARW234" s="121"/>
      <c r="ARX234" s="121"/>
      <c r="ARY234" s="121"/>
      <c r="ARZ234" s="121"/>
      <c r="ASA234" s="121"/>
      <c r="ASB234" s="120"/>
      <c r="ASC234" s="125"/>
      <c r="ASD234" s="121"/>
      <c r="ASE234" s="121"/>
      <c r="ASF234" s="15"/>
      <c r="ASG234" s="15"/>
      <c r="ASH234" s="120"/>
      <c r="ASI234" s="120"/>
      <c r="ASJ234" s="121"/>
      <c r="ASK234" s="121"/>
      <c r="ASL234" s="120"/>
      <c r="ASM234" s="122"/>
      <c r="ASN234" s="123"/>
      <c r="ASO234" s="124"/>
      <c r="ASP234" s="123"/>
      <c r="ASQ234" s="121"/>
      <c r="ASR234" s="121"/>
      <c r="ASS234" s="121"/>
      <c r="AST234" s="121"/>
      <c r="ASU234" s="121"/>
      <c r="ASV234" s="121"/>
      <c r="ASW234" s="120"/>
      <c r="ASX234" s="125"/>
      <c r="ASY234" s="121"/>
      <c r="ASZ234" s="121"/>
      <c r="ATA234" s="15"/>
      <c r="ATB234" s="15"/>
      <c r="ATC234" s="120"/>
      <c r="ATD234" s="120"/>
      <c r="ATE234" s="121"/>
      <c r="ATF234" s="121"/>
      <c r="ATG234" s="120"/>
      <c r="ATH234" s="122"/>
      <c r="ATI234" s="123"/>
      <c r="ATJ234" s="124"/>
      <c r="ATK234" s="123"/>
      <c r="ATL234" s="121"/>
      <c r="ATM234" s="121"/>
      <c r="ATN234" s="121"/>
      <c r="ATO234" s="121"/>
      <c r="ATP234" s="121"/>
      <c r="ATQ234" s="121"/>
      <c r="ATR234" s="120"/>
      <c r="ATS234" s="125"/>
      <c r="ATT234" s="121"/>
      <c r="ATU234" s="121"/>
      <c r="ATV234" s="15"/>
      <c r="ATW234" s="15"/>
      <c r="ATX234" s="120"/>
      <c r="ATY234" s="120"/>
      <c r="ATZ234" s="121"/>
      <c r="AUA234" s="121"/>
      <c r="AUB234" s="120"/>
      <c r="AUC234" s="122"/>
      <c r="AUD234" s="123"/>
      <c r="AUE234" s="124"/>
      <c r="AUF234" s="123"/>
      <c r="AUG234" s="121"/>
      <c r="AUH234" s="121"/>
      <c r="AUI234" s="121"/>
      <c r="AUJ234" s="121"/>
      <c r="AUK234" s="121"/>
      <c r="AUL234" s="121"/>
      <c r="AUM234" s="120"/>
      <c r="AUN234" s="125"/>
      <c r="AUO234" s="121"/>
      <c r="AUP234" s="121"/>
      <c r="AUQ234" s="15"/>
      <c r="AUR234" s="15"/>
      <c r="AUS234" s="120"/>
      <c r="AUT234" s="120"/>
      <c r="AUU234" s="121"/>
      <c r="AUV234" s="121"/>
      <c r="AUW234" s="120"/>
      <c r="AUX234" s="122"/>
      <c r="AUY234" s="123"/>
      <c r="AUZ234" s="124"/>
      <c r="AVA234" s="123"/>
      <c r="AVB234" s="121"/>
      <c r="AVC234" s="121"/>
      <c r="AVD234" s="121"/>
      <c r="AVE234" s="121"/>
      <c r="AVF234" s="121"/>
      <c r="AVG234" s="121"/>
      <c r="AVH234" s="120"/>
      <c r="AVI234" s="125"/>
      <c r="AVJ234" s="121"/>
      <c r="AVK234" s="121"/>
      <c r="AVL234" s="15"/>
      <c r="AVM234" s="15"/>
      <c r="AVN234" s="120"/>
      <c r="AVO234" s="120"/>
      <c r="AVP234" s="121"/>
      <c r="AVQ234" s="121"/>
      <c r="AVR234" s="120"/>
      <c r="AVS234" s="122"/>
      <c r="AVT234" s="123"/>
      <c r="AVU234" s="124"/>
      <c r="AVV234" s="123"/>
      <c r="AVW234" s="121"/>
      <c r="AVX234" s="121"/>
      <c r="AVY234" s="121"/>
      <c r="AVZ234" s="121"/>
      <c r="AWA234" s="121"/>
      <c r="AWB234" s="121"/>
      <c r="AWC234" s="120"/>
      <c r="AWD234" s="125"/>
      <c r="AWE234" s="121"/>
      <c r="AWF234" s="121"/>
      <c r="AWG234" s="15"/>
      <c r="AWH234" s="15"/>
      <c r="AWI234" s="120"/>
      <c r="AWJ234" s="120"/>
      <c r="AWK234" s="121"/>
      <c r="AWL234" s="121"/>
      <c r="AWM234" s="120"/>
      <c r="AWN234" s="122"/>
      <c r="AWO234" s="123"/>
      <c r="AWP234" s="124"/>
      <c r="AWQ234" s="123"/>
      <c r="AWR234" s="121"/>
      <c r="AWS234" s="121"/>
      <c r="AWT234" s="121"/>
      <c r="AWU234" s="121"/>
      <c r="AWV234" s="121"/>
      <c r="AWW234" s="121"/>
      <c r="AWX234" s="120"/>
      <c r="AWY234" s="125"/>
      <c r="AWZ234" s="121"/>
      <c r="AXA234" s="121"/>
      <c r="AXB234" s="15"/>
      <c r="AXC234" s="15"/>
      <c r="AXD234" s="120"/>
      <c r="AXE234" s="120"/>
      <c r="AXF234" s="121"/>
      <c r="AXG234" s="121"/>
      <c r="AXH234" s="120"/>
      <c r="AXI234" s="122"/>
      <c r="AXJ234" s="123"/>
      <c r="AXK234" s="124"/>
      <c r="AXL234" s="123"/>
      <c r="AXM234" s="121"/>
      <c r="AXN234" s="121"/>
      <c r="AXO234" s="121"/>
      <c r="AXP234" s="121"/>
      <c r="AXQ234" s="121"/>
      <c r="AXR234" s="121"/>
      <c r="AXS234" s="120"/>
      <c r="AXT234" s="125"/>
      <c r="AXU234" s="121"/>
      <c r="AXV234" s="121"/>
      <c r="AXW234" s="15"/>
      <c r="AXX234" s="15"/>
      <c r="AXY234" s="120"/>
      <c r="AXZ234" s="120"/>
      <c r="AYA234" s="121"/>
      <c r="AYB234" s="121"/>
      <c r="AYC234" s="120"/>
      <c r="AYD234" s="122"/>
      <c r="AYE234" s="123"/>
      <c r="AYF234" s="124"/>
      <c r="AYG234" s="123"/>
      <c r="AYH234" s="121"/>
      <c r="AYI234" s="121"/>
      <c r="AYJ234" s="121"/>
      <c r="AYK234" s="121"/>
      <c r="AYL234" s="121"/>
      <c r="AYM234" s="121"/>
      <c r="AYN234" s="120"/>
      <c r="AYO234" s="125"/>
      <c r="AYP234" s="121"/>
      <c r="AYQ234" s="121"/>
      <c r="AYR234" s="15"/>
      <c r="AYS234" s="15"/>
      <c r="AYT234" s="120"/>
      <c r="AYU234" s="120"/>
      <c r="AYV234" s="121"/>
      <c r="AYW234" s="121"/>
      <c r="AYX234" s="120"/>
      <c r="AYY234" s="122"/>
      <c r="AYZ234" s="123"/>
      <c r="AZA234" s="124"/>
      <c r="AZB234" s="123"/>
      <c r="AZC234" s="121"/>
      <c r="AZD234" s="121"/>
      <c r="AZE234" s="121"/>
      <c r="AZF234" s="121"/>
      <c r="AZG234" s="121"/>
      <c r="AZH234" s="121"/>
      <c r="AZI234" s="120"/>
      <c r="AZJ234" s="125"/>
      <c r="AZK234" s="121"/>
      <c r="AZL234" s="121"/>
      <c r="AZM234" s="15"/>
      <c r="AZN234" s="15"/>
      <c r="AZO234" s="120"/>
      <c r="AZP234" s="120"/>
      <c r="AZQ234" s="121"/>
      <c r="AZR234" s="121"/>
      <c r="AZS234" s="120"/>
      <c r="AZT234" s="122"/>
      <c r="AZU234" s="123"/>
      <c r="AZV234" s="124"/>
      <c r="AZW234" s="123"/>
      <c r="AZX234" s="121"/>
      <c r="AZY234" s="121"/>
      <c r="AZZ234" s="121"/>
      <c r="BAA234" s="121"/>
      <c r="BAB234" s="121"/>
      <c r="BAC234" s="121"/>
      <c r="BAD234" s="120"/>
      <c r="BAE234" s="125"/>
      <c r="BAF234" s="121"/>
      <c r="BAG234" s="121"/>
      <c r="BAH234" s="15"/>
      <c r="BAI234" s="15"/>
      <c r="BAJ234" s="120"/>
      <c r="BAK234" s="120"/>
      <c r="BAL234" s="121"/>
      <c r="BAM234" s="121"/>
      <c r="BAN234" s="120"/>
      <c r="BAO234" s="122"/>
      <c r="BAP234" s="123"/>
      <c r="BAQ234" s="124"/>
      <c r="BAR234" s="123"/>
      <c r="BAS234" s="121"/>
      <c r="BAT234" s="121"/>
      <c r="BAU234" s="121"/>
      <c r="BAV234" s="121"/>
      <c r="BAW234" s="121"/>
      <c r="BAX234" s="121"/>
      <c r="BAY234" s="120"/>
      <c r="BAZ234" s="125"/>
      <c r="BBA234" s="121"/>
      <c r="BBB234" s="121"/>
      <c r="BBC234" s="15"/>
      <c r="BBD234" s="15"/>
      <c r="BBE234" s="120"/>
      <c r="BBF234" s="120"/>
      <c r="BBG234" s="121"/>
      <c r="BBH234" s="121"/>
      <c r="BBI234" s="120"/>
      <c r="BBJ234" s="122"/>
      <c r="BBK234" s="123"/>
      <c r="BBL234" s="124"/>
      <c r="BBM234" s="123"/>
      <c r="BBN234" s="121"/>
      <c r="BBO234" s="121"/>
      <c r="BBP234" s="121"/>
      <c r="BBQ234" s="121"/>
      <c r="BBR234" s="121"/>
      <c r="BBS234" s="121"/>
      <c r="BBT234" s="120"/>
      <c r="BBU234" s="125"/>
      <c r="BBV234" s="121"/>
      <c r="BBW234" s="121"/>
      <c r="BBX234" s="15"/>
      <c r="BBY234" s="15"/>
      <c r="BBZ234" s="120"/>
      <c r="BCA234" s="120"/>
      <c r="BCB234" s="121"/>
      <c r="BCC234" s="121"/>
      <c r="BCD234" s="120"/>
      <c r="BCE234" s="122"/>
      <c r="BCF234" s="123"/>
      <c r="BCG234" s="124"/>
      <c r="BCH234" s="123"/>
      <c r="BCI234" s="121"/>
      <c r="BCJ234" s="121"/>
      <c r="BCK234" s="121"/>
      <c r="BCL234" s="121"/>
      <c r="BCM234" s="121"/>
      <c r="BCN234" s="121"/>
      <c r="BCO234" s="120"/>
      <c r="BCP234" s="125"/>
      <c r="BCQ234" s="121"/>
      <c r="BCR234" s="121"/>
      <c r="BCS234" s="15"/>
      <c r="BCT234" s="15"/>
      <c r="BCU234" s="120"/>
      <c r="BCV234" s="120"/>
      <c r="BCW234" s="121"/>
      <c r="BCX234" s="121"/>
      <c r="BCY234" s="120"/>
      <c r="BCZ234" s="122"/>
      <c r="BDA234" s="123"/>
      <c r="BDB234" s="124"/>
      <c r="BDC234" s="123"/>
      <c r="BDD234" s="121"/>
      <c r="BDE234" s="121"/>
      <c r="BDF234" s="121"/>
      <c r="BDG234" s="121"/>
      <c r="BDH234" s="121"/>
      <c r="BDI234" s="121"/>
      <c r="BDJ234" s="120"/>
      <c r="BDK234" s="125"/>
      <c r="BDL234" s="121"/>
      <c r="BDM234" s="121"/>
      <c r="BDN234" s="15"/>
      <c r="BDO234" s="15"/>
      <c r="BDP234" s="120"/>
      <c r="BDQ234" s="120"/>
      <c r="BDR234" s="121"/>
      <c r="BDS234" s="121"/>
      <c r="BDT234" s="120"/>
      <c r="BDU234" s="122"/>
      <c r="BDV234" s="123"/>
      <c r="BDW234" s="124"/>
      <c r="BDX234" s="123"/>
      <c r="BDY234" s="121"/>
      <c r="BDZ234" s="121"/>
      <c r="BEA234" s="121"/>
      <c r="BEB234" s="121"/>
      <c r="BEC234" s="121"/>
      <c r="BED234" s="121"/>
      <c r="BEE234" s="120"/>
      <c r="BEF234" s="125"/>
      <c r="BEG234" s="121"/>
      <c r="BEH234" s="121"/>
      <c r="BEI234" s="15"/>
      <c r="BEJ234" s="15"/>
      <c r="BEK234" s="120"/>
      <c r="BEL234" s="120"/>
      <c r="BEM234" s="121"/>
      <c r="BEN234" s="121"/>
      <c r="BEO234" s="120"/>
      <c r="BEP234" s="122"/>
      <c r="BEQ234" s="123"/>
      <c r="BER234" s="124"/>
      <c r="BES234" s="123"/>
      <c r="BET234" s="121"/>
      <c r="BEU234" s="121"/>
      <c r="BEV234" s="121"/>
      <c r="BEW234" s="121"/>
      <c r="BEX234" s="121"/>
      <c r="BEY234" s="121"/>
      <c r="BEZ234" s="120"/>
      <c r="BFA234" s="125"/>
      <c r="BFB234" s="121"/>
      <c r="BFC234" s="121"/>
      <c r="BFD234" s="15"/>
      <c r="BFE234" s="15"/>
      <c r="BFF234" s="120"/>
      <c r="BFG234" s="120"/>
      <c r="BFH234" s="121"/>
      <c r="BFI234" s="121"/>
      <c r="BFJ234" s="120"/>
      <c r="BFK234" s="122"/>
      <c r="BFL234" s="123"/>
      <c r="BFM234" s="124"/>
      <c r="BFN234" s="123"/>
      <c r="BFO234" s="121"/>
      <c r="BFP234" s="121"/>
      <c r="BFQ234" s="121"/>
      <c r="BFR234" s="121"/>
      <c r="BFS234" s="121"/>
      <c r="BFT234" s="121"/>
      <c r="BFU234" s="120"/>
      <c r="BFV234" s="125"/>
      <c r="BFW234" s="121"/>
      <c r="BFX234" s="121"/>
      <c r="BFY234" s="15"/>
      <c r="BFZ234" s="15"/>
      <c r="BGA234" s="120"/>
      <c r="BGB234" s="120"/>
      <c r="BGC234" s="121"/>
      <c r="BGD234" s="121"/>
      <c r="BGE234" s="120"/>
      <c r="BGF234" s="122"/>
      <c r="BGG234" s="123"/>
      <c r="BGH234" s="124"/>
      <c r="BGI234" s="123"/>
      <c r="BGJ234" s="121"/>
      <c r="BGK234" s="121"/>
      <c r="BGL234" s="121"/>
      <c r="BGM234" s="121"/>
      <c r="BGN234" s="121"/>
      <c r="BGO234" s="121"/>
      <c r="BGP234" s="120"/>
      <c r="BGQ234" s="125"/>
      <c r="BGR234" s="121"/>
      <c r="BGS234" s="121"/>
      <c r="BGT234" s="15"/>
      <c r="BGU234" s="15"/>
      <c r="BGV234" s="120"/>
      <c r="BGW234" s="120"/>
      <c r="BGX234" s="121"/>
      <c r="BGY234" s="121"/>
      <c r="BGZ234" s="120"/>
      <c r="BHA234" s="122"/>
      <c r="BHB234" s="123"/>
      <c r="BHC234" s="124"/>
      <c r="BHD234" s="123"/>
      <c r="BHE234" s="121"/>
      <c r="BHF234" s="121"/>
      <c r="BHG234" s="121"/>
      <c r="BHH234" s="121"/>
      <c r="BHI234" s="121"/>
      <c r="BHJ234" s="121"/>
      <c r="BHK234" s="120"/>
      <c r="BHL234" s="125"/>
      <c r="BHM234" s="121"/>
      <c r="BHN234" s="121"/>
      <c r="BHO234" s="15"/>
      <c r="BHP234" s="15"/>
      <c r="BHQ234" s="120"/>
      <c r="BHR234" s="120"/>
      <c r="BHS234" s="121"/>
      <c r="BHT234" s="121"/>
      <c r="BHU234" s="120"/>
      <c r="BHV234" s="122"/>
      <c r="BHW234" s="123"/>
      <c r="BHX234" s="124"/>
      <c r="BHY234" s="123"/>
      <c r="BHZ234" s="121"/>
      <c r="BIA234" s="121"/>
      <c r="BIB234" s="121"/>
      <c r="BIC234" s="121"/>
      <c r="BID234" s="121"/>
      <c r="BIE234" s="121"/>
      <c r="BIF234" s="120"/>
      <c r="BIG234" s="125"/>
      <c r="BIH234" s="121"/>
      <c r="BII234" s="121"/>
      <c r="BIJ234" s="15"/>
      <c r="BIK234" s="15"/>
      <c r="BIL234" s="120"/>
      <c r="BIM234" s="120"/>
      <c r="BIN234" s="121"/>
      <c r="BIO234" s="121"/>
      <c r="BIP234" s="120"/>
      <c r="BIQ234" s="122"/>
      <c r="BIR234" s="123"/>
      <c r="BIS234" s="124"/>
      <c r="BIT234" s="123"/>
      <c r="BIU234" s="121"/>
      <c r="BIV234" s="121"/>
      <c r="BIW234" s="121"/>
      <c r="BIX234" s="121"/>
      <c r="BIY234" s="121"/>
      <c r="BIZ234" s="121"/>
      <c r="BJA234" s="120"/>
      <c r="BJB234" s="125"/>
      <c r="BJC234" s="121"/>
      <c r="BJD234" s="121"/>
      <c r="BJE234" s="15"/>
      <c r="BJF234" s="15"/>
      <c r="BJG234" s="120"/>
      <c r="BJH234" s="120"/>
      <c r="BJI234" s="121"/>
      <c r="BJJ234" s="121"/>
      <c r="BJK234" s="120"/>
      <c r="BJL234" s="122"/>
      <c r="BJM234" s="123"/>
      <c r="BJN234" s="124"/>
      <c r="BJO234" s="123"/>
      <c r="BJP234" s="121"/>
      <c r="BJQ234" s="121"/>
      <c r="BJR234" s="121"/>
      <c r="BJS234" s="121"/>
      <c r="BJT234" s="121"/>
      <c r="BJU234" s="121"/>
      <c r="BJV234" s="120"/>
      <c r="BJW234" s="125"/>
      <c r="BJX234" s="121"/>
      <c r="BJY234" s="121"/>
      <c r="BJZ234" s="15"/>
      <c r="BKA234" s="15"/>
      <c r="BKB234" s="120"/>
      <c r="BKC234" s="120"/>
      <c r="BKD234" s="121"/>
      <c r="BKE234" s="121"/>
      <c r="BKF234" s="120"/>
      <c r="BKG234" s="122"/>
      <c r="BKH234" s="123"/>
      <c r="BKI234" s="124"/>
      <c r="BKJ234" s="123"/>
      <c r="BKK234" s="121"/>
      <c r="BKL234" s="121"/>
      <c r="BKM234" s="121"/>
      <c r="BKN234" s="121"/>
      <c r="BKO234" s="121"/>
      <c r="BKP234" s="121"/>
      <c r="BKQ234" s="120"/>
      <c r="BKR234" s="125"/>
      <c r="BKS234" s="121"/>
      <c r="BKT234" s="121"/>
      <c r="BKU234" s="15"/>
      <c r="BKV234" s="15"/>
      <c r="BKW234" s="120"/>
      <c r="BKX234" s="120"/>
      <c r="BKY234" s="121"/>
      <c r="BKZ234" s="121"/>
      <c r="BLA234" s="120"/>
      <c r="BLB234" s="122"/>
      <c r="BLC234" s="123"/>
      <c r="BLD234" s="124"/>
      <c r="BLE234" s="123"/>
      <c r="BLF234" s="121"/>
      <c r="BLG234" s="121"/>
      <c r="BLH234" s="121"/>
      <c r="BLI234" s="121"/>
      <c r="BLJ234" s="121"/>
      <c r="BLK234" s="121"/>
      <c r="BLL234" s="120"/>
      <c r="BLM234" s="125"/>
      <c r="BLN234" s="121"/>
      <c r="BLO234" s="121"/>
      <c r="BLP234" s="15"/>
      <c r="BLQ234" s="15"/>
      <c r="BLR234" s="120"/>
      <c r="BLS234" s="120"/>
      <c r="BLT234" s="121"/>
      <c r="BLU234" s="121"/>
      <c r="BLV234" s="120"/>
      <c r="BLW234" s="122"/>
      <c r="BLX234" s="123"/>
      <c r="BLY234" s="124"/>
      <c r="BLZ234" s="123"/>
      <c r="BMA234" s="121"/>
      <c r="BMB234" s="121"/>
      <c r="BMC234" s="121"/>
      <c r="BMD234" s="121"/>
      <c r="BME234" s="121"/>
      <c r="BMF234" s="121"/>
      <c r="BMG234" s="120"/>
      <c r="BMH234" s="125"/>
      <c r="BMI234" s="121"/>
      <c r="BMJ234" s="121"/>
      <c r="BMK234" s="15"/>
      <c r="BML234" s="15"/>
      <c r="BMM234" s="120"/>
      <c r="BMN234" s="120"/>
      <c r="BMO234" s="121"/>
      <c r="BMP234" s="121"/>
      <c r="BMQ234" s="120"/>
      <c r="BMR234" s="122"/>
      <c r="BMS234" s="123"/>
      <c r="BMT234" s="124"/>
      <c r="BMU234" s="123"/>
      <c r="BMV234" s="121"/>
      <c r="BMW234" s="121"/>
      <c r="BMX234" s="121"/>
      <c r="BMY234" s="121"/>
      <c r="BMZ234" s="121"/>
      <c r="BNA234" s="121"/>
      <c r="BNB234" s="120"/>
      <c r="BNC234" s="125"/>
      <c r="BND234" s="121"/>
      <c r="BNE234" s="121"/>
      <c r="BNF234" s="15"/>
      <c r="BNG234" s="15"/>
      <c r="BNH234" s="120"/>
      <c r="BNI234" s="120"/>
      <c r="BNJ234" s="121"/>
      <c r="BNK234" s="121"/>
      <c r="BNL234" s="120"/>
      <c r="BNM234" s="122"/>
      <c r="BNN234" s="123"/>
      <c r="BNO234" s="124"/>
      <c r="BNP234" s="123"/>
      <c r="BNQ234" s="121"/>
      <c r="BNR234" s="121"/>
      <c r="BNS234" s="121"/>
      <c r="BNT234" s="121"/>
      <c r="BNU234" s="121"/>
      <c r="BNV234" s="121"/>
      <c r="BNW234" s="120"/>
      <c r="BNX234" s="125"/>
      <c r="BNY234" s="121"/>
      <c r="BNZ234" s="121"/>
      <c r="BOA234" s="15"/>
      <c r="BOB234" s="15"/>
      <c r="BOC234" s="120"/>
      <c r="BOD234" s="120"/>
      <c r="BOE234" s="121"/>
      <c r="BOF234" s="121"/>
      <c r="BOG234" s="120"/>
      <c r="BOH234" s="122"/>
      <c r="BOI234" s="123"/>
      <c r="BOJ234" s="124"/>
      <c r="BOK234" s="123"/>
      <c r="BOL234" s="121"/>
      <c r="BOM234" s="121"/>
      <c r="BON234" s="121"/>
      <c r="BOO234" s="121"/>
      <c r="BOP234" s="121"/>
      <c r="BOQ234" s="121"/>
      <c r="BOR234" s="120"/>
      <c r="BOS234" s="125"/>
      <c r="BOT234" s="121"/>
      <c r="BOU234" s="121"/>
      <c r="BOV234" s="15"/>
      <c r="BOW234" s="15"/>
      <c r="BOX234" s="120"/>
      <c r="BOY234" s="120"/>
      <c r="BOZ234" s="121"/>
      <c r="BPA234" s="121"/>
      <c r="BPB234" s="120"/>
      <c r="BPC234" s="122"/>
      <c r="BPD234" s="123"/>
      <c r="BPE234" s="124"/>
      <c r="BPF234" s="123"/>
      <c r="BPG234" s="121"/>
      <c r="BPH234" s="121"/>
      <c r="BPI234" s="121"/>
      <c r="BPJ234" s="121"/>
      <c r="BPK234" s="121"/>
      <c r="BPL234" s="121"/>
      <c r="BPM234" s="120"/>
      <c r="BPN234" s="125"/>
      <c r="BPO234" s="121"/>
      <c r="BPP234" s="121"/>
      <c r="BPQ234" s="15"/>
      <c r="BPR234" s="15"/>
      <c r="BPS234" s="120"/>
      <c r="BPT234" s="120"/>
      <c r="BPU234" s="121"/>
      <c r="BPV234" s="121"/>
      <c r="BPW234" s="120"/>
      <c r="BPX234" s="122"/>
      <c r="BPY234" s="123"/>
      <c r="BPZ234" s="124"/>
      <c r="BQA234" s="123"/>
      <c r="BQB234" s="121"/>
      <c r="BQC234" s="121"/>
      <c r="BQD234" s="121"/>
      <c r="BQE234" s="121"/>
      <c r="BQF234" s="121"/>
      <c r="BQG234" s="121"/>
      <c r="BQH234" s="120"/>
      <c r="BQI234" s="125"/>
      <c r="BQJ234" s="121"/>
      <c r="BQK234" s="121"/>
      <c r="BQL234" s="15"/>
      <c r="BQM234" s="15"/>
      <c r="BQN234" s="120"/>
      <c r="BQO234" s="120"/>
      <c r="BQP234" s="121"/>
      <c r="BQQ234" s="121"/>
      <c r="BQR234" s="120"/>
      <c r="BQS234" s="122"/>
      <c r="BQT234" s="123"/>
      <c r="BQU234" s="124"/>
      <c r="BQV234" s="123"/>
      <c r="BQW234" s="121"/>
      <c r="BQX234" s="121"/>
      <c r="BQY234" s="121"/>
      <c r="BQZ234" s="121"/>
      <c r="BRA234" s="121"/>
      <c r="BRB234" s="121"/>
      <c r="BRC234" s="120"/>
      <c r="BRD234" s="125"/>
      <c r="BRE234" s="121"/>
      <c r="BRF234" s="121"/>
      <c r="BRG234" s="15"/>
      <c r="BRH234" s="15"/>
      <c r="BRI234" s="120"/>
      <c r="BRJ234" s="120"/>
      <c r="BRK234" s="121"/>
      <c r="BRL234" s="121"/>
      <c r="BRM234" s="120"/>
      <c r="BRN234" s="122"/>
      <c r="BRO234" s="123"/>
      <c r="BRP234" s="124"/>
      <c r="BRQ234" s="123"/>
      <c r="BRR234" s="121"/>
      <c r="BRS234" s="121"/>
      <c r="BRT234" s="121"/>
      <c r="BRU234" s="121"/>
      <c r="BRV234" s="121"/>
      <c r="BRW234" s="121"/>
      <c r="BRX234" s="120"/>
      <c r="BRY234" s="125"/>
      <c r="BRZ234" s="121"/>
      <c r="BSA234" s="121"/>
      <c r="BSB234" s="15"/>
      <c r="BSC234" s="15"/>
      <c r="BSD234" s="120"/>
      <c r="BSE234" s="120"/>
      <c r="BSF234" s="121"/>
      <c r="BSG234" s="121"/>
      <c r="BSH234" s="120"/>
      <c r="BSI234" s="122"/>
      <c r="BSJ234" s="123"/>
      <c r="BSK234" s="124"/>
      <c r="BSL234" s="123"/>
      <c r="BSM234" s="121"/>
      <c r="BSN234" s="121"/>
      <c r="BSO234" s="121"/>
      <c r="BSP234" s="121"/>
      <c r="BSQ234" s="121"/>
      <c r="BSR234" s="121"/>
      <c r="BSS234" s="120"/>
      <c r="BST234" s="125"/>
      <c r="BSU234" s="121"/>
      <c r="BSV234" s="121"/>
      <c r="BSW234" s="15"/>
      <c r="BSX234" s="15"/>
      <c r="BSY234" s="120"/>
      <c r="BSZ234" s="120"/>
      <c r="BTA234" s="121"/>
      <c r="BTB234" s="121"/>
      <c r="BTC234" s="120"/>
      <c r="BTD234" s="122"/>
      <c r="BTE234" s="123"/>
      <c r="BTF234" s="124"/>
      <c r="BTG234" s="123"/>
      <c r="BTH234" s="121"/>
      <c r="BTI234" s="121"/>
      <c r="BTJ234" s="121"/>
      <c r="BTK234" s="121"/>
      <c r="BTL234" s="121"/>
      <c r="BTM234" s="121"/>
      <c r="BTN234" s="120"/>
      <c r="BTO234" s="125"/>
      <c r="BTP234" s="121"/>
      <c r="BTQ234" s="121"/>
      <c r="BTR234" s="15"/>
      <c r="BTS234" s="15"/>
      <c r="BTT234" s="120"/>
      <c r="BTU234" s="120"/>
      <c r="BTV234" s="121"/>
      <c r="BTW234" s="121"/>
      <c r="BTX234" s="120"/>
      <c r="BTY234" s="122"/>
      <c r="BTZ234" s="123"/>
      <c r="BUA234" s="124"/>
      <c r="BUB234" s="123"/>
      <c r="BUC234" s="121"/>
      <c r="BUD234" s="121"/>
      <c r="BUE234" s="121"/>
      <c r="BUF234" s="121"/>
      <c r="BUG234" s="121"/>
      <c r="BUH234" s="121"/>
      <c r="BUI234" s="120"/>
      <c r="BUJ234" s="125"/>
      <c r="BUK234" s="121"/>
      <c r="BUL234" s="121"/>
      <c r="BUM234" s="15"/>
      <c r="BUN234" s="15"/>
      <c r="BUO234" s="120"/>
      <c r="BUP234" s="120"/>
      <c r="BUQ234" s="121"/>
      <c r="BUR234" s="121"/>
      <c r="BUS234" s="120"/>
      <c r="BUT234" s="122"/>
      <c r="BUU234" s="123"/>
      <c r="BUV234" s="124"/>
      <c r="BUW234" s="123"/>
      <c r="BUX234" s="121"/>
      <c r="BUY234" s="121"/>
      <c r="BUZ234" s="121"/>
      <c r="BVA234" s="121"/>
      <c r="BVB234" s="121"/>
      <c r="BVC234" s="121"/>
      <c r="BVD234" s="120"/>
      <c r="BVE234" s="125"/>
      <c r="BVF234" s="121"/>
      <c r="BVG234" s="121"/>
      <c r="BVH234" s="15"/>
      <c r="BVI234" s="15"/>
      <c r="BVJ234" s="120"/>
      <c r="BVK234" s="120"/>
      <c r="BVL234" s="121"/>
      <c r="BVM234" s="121"/>
      <c r="BVN234" s="120"/>
      <c r="BVO234" s="122"/>
      <c r="BVP234" s="123"/>
      <c r="BVQ234" s="124"/>
      <c r="BVR234" s="123"/>
      <c r="BVS234" s="121"/>
      <c r="BVT234" s="121"/>
      <c r="BVU234" s="121"/>
      <c r="BVV234" s="121"/>
      <c r="BVW234" s="121"/>
      <c r="BVX234" s="121"/>
      <c r="BVY234" s="120"/>
      <c r="BVZ234" s="125"/>
      <c r="BWA234" s="121"/>
      <c r="BWB234" s="121"/>
      <c r="BWC234" s="15"/>
      <c r="BWD234" s="15"/>
      <c r="BWE234" s="120"/>
      <c r="BWF234" s="120"/>
      <c r="BWG234" s="121"/>
      <c r="BWH234" s="121"/>
      <c r="BWI234" s="120"/>
      <c r="BWJ234" s="122"/>
      <c r="BWK234" s="123"/>
      <c r="BWL234" s="124"/>
      <c r="BWM234" s="123"/>
      <c r="BWN234" s="121"/>
      <c r="BWO234" s="121"/>
      <c r="BWP234" s="121"/>
      <c r="BWQ234" s="121"/>
      <c r="BWR234" s="121"/>
      <c r="BWS234" s="121"/>
      <c r="BWT234" s="120"/>
      <c r="BWU234" s="125"/>
      <c r="BWV234" s="121"/>
      <c r="BWW234" s="121"/>
      <c r="BWX234" s="15"/>
      <c r="BWY234" s="15"/>
      <c r="BWZ234" s="120"/>
      <c r="BXA234" s="120"/>
      <c r="BXB234" s="121"/>
      <c r="BXC234" s="121"/>
      <c r="BXD234" s="120"/>
      <c r="BXE234" s="122"/>
      <c r="BXF234" s="123"/>
      <c r="BXG234" s="124"/>
      <c r="BXH234" s="123"/>
      <c r="BXI234" s="121"/>
      <c r="BXJ234" s="121"/>
      <c r="BXK234" s="121"/>
      <c r="BXL234" s="121"/>
      <c r="BXM234" s="121"/>
      <c r="BXN234" s="121"/>
      <c r="BXO234" s="120"/>
      <c r="BXP234" s="125"/>
      <c r="BXQ234" s="121"/>
      <c r="BXR234" s="121"/>
      <c r="BXS234" s="15"/>
      <c r="BXT234" s="15"/>
      <c r="BXU234" s="120"/>
      <c r="BXV234" s="120"/>
      <c r="BXW234" s="121"/>
      <c r="BXX234" s="121"/>
      <c r="BXY234" s="120"/>
      <c r="BXZ234" s="122"/>
      <c r="BYA234" s="123"/>
      <c r="BYB234" s="124"/>
      <c r="BYC234" s="123"/>
      <c r="BYD234" s="121"/>
      <c r="BYE234" s="121"/>
      <c r="BYF234" s="121"/>
      <c r="BYG234" s="121"/>
      <c r="BYH234" s="121"/>
      <c r="BYI234" s="121"/>
      <c r="BYJ234" s="120"/>
      <c r="BYK234" s="125"/>
      <c r="BYL234" s="121"/>
      <c r="BYM234" s="121"/>
      <c r="BYN234" s="15"/>
      <c r="BYO234" s="15"/>
      <c r="BYP234" s="120"/>
      <c r="BYQ234" s="120"/>
      <c r="BYR234" s="121"/>
      <c r="BYS234" s="121"/>
      <c r="BYT234" s="120"/>
      <c r="BYU234" s="122"/>
      <c r="BYV234" s="123"/>
      <c r="BYW234" s="124"/>
      <c r="BYX234" s="123"/>
      <c r="BYY234" s="121"/>
      <c r="BYZ234" s="121"/>
      <c r="BZA234" s="121"/>
      <c r="BZB234" s="121"/>
      <c r="BZC234" s="121"/>
      <c r="BZD234" s="121"/>
      <c r="BZE234" s="120"/>
      <c r="BZF234" s="125"/>
      <c r="BZG234" s="121"/>
      <c r="BZH234" s="121"/>
      <c r="BZI234" s="15"/>
      <c r="BZJ234" s="15"/>
      <c r="BZK234" s="120"/>
      <c r="BZL234" s="120"/>
      <c r="BZM234" s="121"/>
      <c r="BZN234" s="121"/>
      <c r="BZO234" s="120"/>
      <c r="BZP234" s="122"/>
      <c r="BZQ234" s="123"/>
      <c r="BZR234" s="124"/>
      <c r="BZS234" s="123"/>
      <c r="BZT234" s="121"/>
      <c r="BZU234" s="121"/>
      <c r="BZV234" s="121"/>
      <c r="BZW234" s="121"/>
      <c r="BZX234" s="121"/>
      <c r="BZY234" s="121"/>
      <c r="BZZ234" s="120"/>
      <c r="CAA234" s="125"/>
      <c r="CAB234" s="121"/>
      <c r="CAC234" s="121"/>
      <c r="CAD234" s="15"/>
      <c r="CAE234" s="15"/>
      <c r="CAF234" s="120"/>
      <c r="CAG234" s="120"/>
      <c r="CAH234" s="121"/>
      <c r="CAI234" s="121"/>
      <c r="CAJ234" s="120"/>
      <c r="CAK234" s="122"/>
      <c r="CAL234" s="123"/>
      <c r="CAM234" s="124"/>
      <c r="CAN234" s="123"/>
      <c r="CAO234" s="121"/>
      <c r="CAP234" s="121"/>
      <c r="CAQ234" s="121"/>
      <c r="CAR234" s="121"/>
      <c r="CAS234" s="121"/>
      <c r="CAT234" s="121"/>
      <c r="CAU234" s="120"/>
      <c r="CAV234" s="125"/>
      <c r="CAW234" s="121"/>
      <c r="CAX234" s="121"/>
      <c r="CAY234" s="15"/>
      <c r="CAZ234" s="15"/>
      <c r="CBA234" s="120"/>
      <c r="CBB234" s="120"/>
      <c r="CBC234" s="121"/>
      <c r="CBD234" s="121"/>
      <c r="CBE234" s="120"/>
      <c r="CBF234" s="122"/>
      <c r="CBG234" s="123"/>
      <c r="CBH234" s="124"/>
      <c r="CBI234" s="123"/>
      <c r="CBJ234" s="121"/>
      <c r="CBK234" s="121"/>
      <c r="CBL234" s="121"/>
      <c r="CBM234" s="121"/>
      <c r="CBN234" s="121"/>
      <c r="CBO234" s="121"/>
      <c r="CBP234" s="120"/>
      <c r="CBQ234" s="125"/>
      <c r="CBR234" s="121"/>
      <c r="CBS234" s="121"/>
      <c r="CBT234" s="15"/>
      <c r="CBU234" s="15"/>
      <c r="CBV234" s="120"/>
      <c r="CBW234" s="120"/>
      <c r="CBX234" s="121"/>
      <c r="CBY234" s="121"/>
      <c r="CBZ234" s="120"/>
      <c r="CCA234" s="122"/>
      <c r="CCB234" s="123"/>
      <c r="CCC234" s="124"/>
      <c r="CCD234" s="123"/>
      <c r="CCE234" s="121"/>
      <c r="CCF234" s="121"/>
      <c r="CCG234" s="121"/>
      <c r="CCH234" s="121"/>
      <c r="CCI234" s="121"/>
      <c r="CCJ234" s="121"/>
      <c r="CCK234" s="120"/>
      <c r="CCL234" s="125"/>
      <c r="CCM234" s="121"/>
      <c r="CCN234" s="121"/>
      <c r="CCO234" s="15"/>
      <c r="CCP234" s="15"/>
      <c r="CCQ234" s="120"/>
      <c r="CCR234" s="120"/>
      <c r="CCS234" s="121"/>
      <c r="CCT234" s="121"/>
      <c r="CCU234" s="120"/>
      <c r="CCV234" s="122"/>
      <c r="CCW234" s="123"/>
      <c r="CCX234" s="124"/>
      <c r="CCY234" s="123"/>
      <c r="CCZ234" s="121"/>
      <c r="CDA234" s="121"/>
      <c r="CDB234" s="121"/>
      <c r="CDC234" s="121"/>
      <c r="CDD234" s="121"/>
      <c r="CDE234" s="121"/>
      <c r="CDF234" s="120"/>
      <c r="CDG234" s="125"/>
      <c r="CDH234" s="121"/>
      <c r="CDI234" s="121"/>
      <c r="CDJ234" s="15"/>
      <c r="CDK234" s="15"/>
      <c r="CDL234" s="120"/>
      <c r="CDM234" s="120"/>
      <c r="CDN234" s="121"/>
      <c r="CDO234" s="121"/>
      <c r="CDP234" s="120"/>
      <c r="CDQ234" s="122"/>
      <c r="CDR234" s="123"/>
      <c r="CDS234" s="124"/>
      <c r="CDT234" s="123"/>
      <c r="CDU234" s="121"/>
      <c r="CDV234" s="121"/>
      <c r="CDW234" s="121"/>
      <c r="CDX234" s="121"/>
      <c r="CDY234" s="121"/>
      <c r="CDZ234" s="121"/>
      <c r="CEA234" s="120"/>
      <c r="CEB234" s="125"/>
      <c r="CEC234" s="121"/>
      <c r="CED234" s="121"/>
      <c r="CEE234" s="15"/>
      <c r="CEF234" s="15"/>
      <c r="CEG234" s="120"/>
      <c r="CEH234" s="120"/>
      <c r="CEI234" s="121"/>
      <c r="CEJ234" s="121"/>
      <c r="CEK234" s="120"/>
      <c r="CEL234" s="122"/>
      <c r="CEM234" s="123"/>
      <c r="CEN234" s="124"/>
      <c r="CEO234" s="123"/>
      <c r="CEP234" s="121"/>
      <c r="CEQ234" s="121"/>
      <c r="CER234" s="121"/>
      <c r="CES234" s="121"/>
      <c r="CET234" s="121"/>
      <c r="CEU234" s="121"/>
      <c r="CEV234" s="120"/>
      <c r="CEW234" s="125"/>
      <c r="CEX234" s="121"/>
      <c r="CEY234" s="121"/>
      <c r="CEZ234" s="15"/>
      <c r="CFA234" s="15"/>
      <c r="CFB234" s="120"/>
      <c r="CFC234" s="120"/>
      <c r="CFD234" s="121"/>
      <c r="CFE234" s="121"/>
      <c r="CFF234" s="120"/>
      <c r="CFG234" s="122"/>
      <c r="CFH234" s="123"/>
      <c r="CFI234" s="124"/>
      <c r="CFJ234" s="123"/>
      <c r="CFK234" s="121"/>
      <c r="CFL234" s="121"/>
      <c r="CFM234" s="121"/>
      <c r="CFN234" s="121"/>
      <c r="CFO234" s="121"/>
      <c r="CFP234" s="121"/>
      <c r="CFQ234" s="120"/>
      <c r="CFR234" s="125"/>
      <c r="CFS234" s="121"/>
      <c r="CFT234" s="121"/>
      <c r="CFU234" s="15"/>
      <c r="CFV234" s="15"/>
      <c r="CFW234" s="120"/>
      <c r="CFX234" s="120"/>
      <c r="CFY234" s="121"/>
      <c r="CFZ234" s="121"/>
      <c r="CGA234" s="120"/>
      <c r="CGB234" s="122"/>
      <c r="CGC234" s="123"/>
      <c r="CGD234" s="124"/>
      <c r="CGE234" s="123"/>
      <c r="CGF234" s="121"/>
      <c r="CGG234" s="121"/>
      <c r="CGH234" s="121"/>
      <c r="CGI234" s="121"/>
      <c r="CGJ234" s="121"/>
      <c r="CGK234" s="121"/>
      <c r="CGL234" s="120"/>
      <c r="CGM234" s="125"/>
      <c r="CGN234" s="121"/>
      <c r="CGO234" s="121"/>
      <c r="CGP234" s="15"/>
      <c r="CGQ234" s="15"/>
      <c r="CGR234" s="120"/>
      <c r="CGS234" s="120"/>
      <c r="CGT234" s="121"/>
      <c r="CGU234" s="121"/>
      <c r="CGV234" s="120"/>
      <c r="CGW234" s="122"/>
      <c r="CGX234" s="123"/>
      <c r="CGY234" s="124"/>
      <c r="CGZ234" s="123"/>
      <c r="CHA234" s="121"/>
      <c r="CHB234" s="121"/>
      <c r="CHC234" s="121"/>
      <c r="CHD234" s="121"/>
      <c r="CHE234" s="121"/>
      <c r="CHF234" s="121"/>
      <c r="CHG234" s="120"/>
      <c r="CHH234" s="125"/>
      <c r="CHI234" s="121"/>
      <c r="CHJ234" s="121"/>
      <c r="CHK234" s="15"/>
      <c r="CHL234" s="15"/>
      <c r="CHM234" s="120"/>
      <c r="CHN234" s="120"/>
      <c r="CHO234" s="121"/>
      <c r="CHP234" s="121"/>
      <c r="CHQ234" s="120"/>
      <c r="CHR234" s="122"/>
      <c r="CHS234" s="123"/>
      <c r="CHT234" s="124"/>
      <c r="CHU234" s="123"/>
      <c r="CHV234" s="121"/>
      <c r="CHW234" s="121"/>
      <c r="CHX234" s="121"/>
      <c r="CHY234" s="121"/>
      <c r="CHZ234" s="121"/>
      <c r="CIA234" s="121"/>
      <c r="CIB234" s="120"/>
      <c r="CIC234" s="125"/>
      <c r="CID234" s="121"/>
      <c r="CIE234" s="121"/>
      <c r="CIF234" s="15"/>
      <c r="CIG234" s="15"/>
      <c r="CIH234" s="120"/>
      <c r="CII234" s="120"/>
      <c r="CIJ234" s="121"/>
      <c r="CIK234" s="121"/>
      <c r="CIL234" s="120"/>
      <c r="CIM234" s="122"/>
      <c r="CIN234" s="123"/>
      <c r="CIO234" s="124"/>
      <c r="CIP234" s="123"/>
      <c r="CIQ234" s="121"/>
      <c r="CIR234" s="121"/>
      <c r="CIS234" s="121"/>
      <c r="CIT234" s="121"/>
      <c r="CIU234" s="121"/>
      <c r="CIV234" s="121"/>
      <c r="CIW234" s="120"/>
      <c r="CIX234" s="125"/>
      <c r="CIY234" s="121"/>
      <c r="CIZ234" s="121"/>
      <c r="CJA234" s="15"/>
      <c r="CJB234" s="15"/>
      <c r="CJC234" s="120"/>
      <c r="CJD234" s="120"/>
      <c r="CJE234" s="121"/>
      <c r="CJF234" s="121"/>
      <c r="CJG234" s="120"/>
      <c r="CJH234" s="122"/>
      <c r="CJI234" s="123"/>
      <c r="CJJ234" s="124"/>
      <c r="CJK234" s="123"/>
      <c r="CJL234" s="121"/>
      <c r="CJM234" s="121"/>
      <c r="CJN234" s="121"/>
      <c r="CJO234" s="121"/>
      <c r="CJP234" s="121"/>
      <c r="CJQ234" s="121"/>
      <c r="CJR234" s="120"/>
      <c r="CJS234" s="125"/>
      <c r="CJT234" s="121"/>
      <c r="CJU234" s="121"/>
      <c r="CJV234" s="15"/>
      <c r="CJW234" s="15"/>
      <c r="CJX234" s="120"/>
      <c r="CJY234" s="120"/>
      <c r="CJZ234" s="121"/>
      <c r="CKA234" s="121"/>
      <c r="CKB234" s="120"/>
      <c r="CKC234" s="122"/>
      <c r="CKD234" s="123"/>
      <c r="CKE234" s="124"/>
      <c r="CKF234" s="123"/>
      <c r="CKG234" s="121"/>
      <c r="CKH234" s="121"/>
      <c r="CKI234" s="121"/>
      <c r="CKJ234" s="121"/>
      <c r="CKK234" s="121"/>
      <c r="CKL234" s="121"/>
      <c r="CKM234" s="120"/>
      <c r="CKN234" s="125"/>
      <c r="CKO234" s="121"/>
      <c r="CKP234" s="121"/>
      <c r="CKQ234" s="15"/>
      <c r="CKR234" s="15"/>
      <c r="CKS234" s="120"/>
      <c r="CKT234" s="120"/>
      <c r="CKU234" s="121"/>
      <c r="CKV234" s="121"/>
      <c r="CKW234" s="120"/>
      <c r="CKX234" s="122"/>
      <c r="CKY234" s="123"/>
      <c r="CKZ234" s="124"/>
      <c r="CLA234" s="123"/>
      <c r="CLB234" s="121"/>
      <c r="CLC234" s="121"/>
      <c r="CLD234" s="121"/>
      <c r="CLE234" s="121"/>
      <c r="CLF234" s="121"/>
      <c r="CLG234" s="121"/>
      <c r="CLH234" s="120"/>
      <c r="CLI234" s="125"/>
      <c r="CLJ234" s="121"/>
      <c r="CLK234" s="121"/>
      <c r="CLL234" s="15"/>
      <c r="CLM234" s="15"/>
      <c r="CLN234" s="120"/>
      <c r="CLO234" s="120"/>
      <c r="CLP234" s="121"/>
      <c r="CLQ234" s="121"/>
      <c r="CLR234" s="120"/>
      <c r="CLS234" s="122"/>
      <c r="CLT234" s="123"/>
      <c r="CLU234" s="124"/>
      <c r="CLV234" s="123"/>
      <c r="CLW234" s="121"/>
      <c r="CLX234" s="121"/>
      <c r="CLY234" s="121"/>
      <c r="CLZ234" s="121"/>
      <c r="CMA234" s="121"/>
      <c r="CMB234" s="121"/>
      <c r="CMC234" s="120"/>
      <c r="CMD234" s="125"/>
      <c r="CME234" s="121"/>
      <c r="CMF234" s="121"/>
      <c r="CMG234" s="15"/>
      <c r="CMH234" s="15"/>
      <c r="CMI234" s="120"/>
      <c r="CMJ234" s="120"/>
      <c r="CMK234" s="121"/>
      <c r="CML234" s="121"/>
      <c r="CMM234" s="120"/>
      <c r="CMN234" s="122"/>
      <c r="CMO234" s="123"/>
      <c r="CMP234" s="124"/>
      <c r="CMQ234" s="123"/>
      <c r="CMR234" s="121"/>
      <c r="CMS234" s="121"/>
      <c r="CMT234" s="121"/>
      <c r="CMU234" s="121"/>
      <c r="CMV234" s="121"/>
      <c r="CMW234" s="121"/>
      <c r="CMX234" s="120"/>
      <c r="CMY234" s="125"/>
      <c r="CMZ234" s="121"/>
      <c r="CNA234" s="121"/>
      <c r="CNB234" s="15"/>
      <c r="CNC234" s="15"/>
      <c r="CND234" s="120"/>
      <c r="CNE234" s="120"/>
      <c r="CNF234" s="121"/>
      <c r="CNG234" s="121"/>
      <c r="CNH234" s="120"/>
      <c r="CNI234" s="122"/>
      <c r="CNJ234" s="123"/>
      <c r="CNK234" s="124"/>
      <c r="CNL234" s="123"/>
      <c r="CNM234" s="121"/>
      <c r="CNN234" s="121"/>
      <c r="CNO234" s="121"/>
      <c r="CNP234" s="121"/>
      <c r="CNQ234" s="121"/>
      <c r="CNR234" s="121"/>
      <c r="CNS234" s="120"/>
      <c r="CNT234" s="125"/>
      <c r="CNU234" s="121"/>
      <c r="CNV234" s="121"/>
      <c r="CNW234" s="15"/>
      <c r="CNX234" s="15"/>
      <c r="CNY234" s="120"/>
      <c r="CNZ234" s="120"/>
      <c r="COA234" s="121"/>
      <c r="COB234" s="121"/>
      <c r="COC234" s="120"/>
      <c r="COD234" s="122"/>
      <c r="COE234" s="123"/>
      <c r="COF234" s="124"/>
      <c r="COG234" s="123"/>
      <c r="COH234" s="121"/>
      <c r="COI234" s="121"/>
      <c r="COJ234" s="121"/>
      <c r="COK234" s="121"/>
      <c r="COL234" s="121"/>
      <c r="COM234" s="121"/>
      <c r="CON234" s="120"/>
      <c r="COO234" s="125"/>
      <c r="COP234" s="121"/>
      <c r="COQ234" s="121"/>
      <c r="COR234" s="15"/>
      <c r="COS234" s="15"/>
      <c r="COT234" s="120"/>
      <c r="COU234" s="120"/>
      <c r="COV234" s="121"/>
      <c r="COW234" s="121"/>
      <c r="COX234" s="120"/>
      <c r="COY234" s="122"/>
      <c r="COZ234" s="123"/>
      <c r="CPA234" s="124"/>
      <c r="CPB234" s="123"/>
      <c r="CPC234" s="121"/>
      <c r="CPD234" s="121"/>
      <c r="CPE234" s="121"/>
      <c r="CPF234" s="121"/>
      <c r="CPG234" s="121"/>
      <c r="CPH234" s="121"/>
      <c r="CPI234" s="120"/>
      <c r="CPJ234" s="125"/>
      <c r="CPK234" s="121"/>
      <c r="CPL234" s="121"/>
      <c r="CPM234" s="15"/>
      <c r="CPN234" s="15"/>
      <c r="CPO234" s="120"/>
      <c r="CPP234" s="120"/>
      <c r="CPQ234" s="121"/>
      <c r="CPR234" s="121"/>
      <c r="CPS234" s="120"/>
      <c r="CPT234" s="122"/>
      <c r="CPU234" s="123"/>
      <c r="CPV234" s="124"/>
      <c r="CPW234" s="123"/>
      <c r="CPX234" s="121"/>
      <c r="CPY234" s="121"/>
      <c r="CPZ234" s="121"/>
      <c r="CQA234" s="121"/>
      <c r="CQB234" s="121"/>
      <c r="CQC234" s="121"/>
      <c r="CQD234" s="120"/>
      <c r="CQE234" s="125"/>
      <c r="CQF234" s="121"/>
      <c r="CQG234" s="121"/>
      <c r="CQH234" s="15"/>
      <c r="CQI234" s="15"/>
      <c r="CQJ234" s="120"/>
      <c r="CQK234" s="120"/>
      <c r="CQL234" s="121"/>
      <c r="CQM234" s="121"/>
      <c r="CQN234" s="120"/>
      <c r="CQO234" s="122"/>
      <c r="CQP234" s="123"/>
      <c r="CQQ234" s="124"/>
      <c r="CQR234" s="123"/>
      <c r="CQS234" s="121"/>
      <c r="CQT234" s="121"/>
      <c r="CQU234" s="121"/>
      <c r="CQV234" s="121"/>
      <c r="CQW234" s="121"/>
      <c r="CQX234" s="121"/>
      <c r="CQY234" s="120"/>
      <c r="CQZ234" s="125"/>
      <c r="CRA234" s="121"/>
      <c r="CRB234" s="121"/>
      <c r="CRC234" s="15"/>
      <c r="CRD234" s="15"/>
      <c r="CRE234" s="120"/>
      <c r="CRF234" s="120"/>
      <c r="CRG234" s="121"/>
      <c r="CRH234" s="121"/>
      <c r="CRI234" s="120"/>
      <c r="CRJ234" s="122"/>
      <c r="CRK234" s="123"/>
      <c r="CRL234" s="124"/>
      <c r="CRM234" s="123"/>
      <c r="CRN234" s="121"/>
      <c r="CRO234" s="121"/>
      <c r="CRP234" s="121"/>
      <c r="CRQ234" s="121"/>
      <c r="CRR234" s="121"/>
      <c r="CRS234" s="121"/>
      <c r="CRT234" s="120"/>
      <c r="CRU234" s="125"/>
      <c r="CRV234" s="121"/>
      <c r="CRW234" s="121"/>
      <c r="CRX234" s="15"/>
      <c r="CRY234" s="15"/>
      <c r="CRZ234" s="120"/>
      <c r="CSA234" s="120"/>
      <c r="CSB234" s="121"/>
      <c r="CSC234" s="121"/>
      <c r="CSD234" s="120"/>
      <c r="CSE234" s="122"/>
      <c r="CSF234" s="123"/>
      <c r="CSG234" s="124"/>
      <c r="CSH234" s="123"/>
      <c r="CSI234" s="121"/>
      <c r="CSJ234" s="121"/>
      <c r="CSK234" s="121"/>
      <c r="CSL234" s="121"/>
      <c r="CSM234" s="121"/>
      <c r="CSN234" s="121"/>
      <c r="CSO234" s="120"/>
      <c r="CSP234" s="125"/>
      <c r="CSQ234" s="121"/>
      <c r="CSR234" s="121"/>
      <c r="CSS234" s="15"/>
      <c r="CST234" s="15"/>
      <c r="CSU234" s="120"/>
      <c r="CSV234" s="120"/>
      <c r="CSW234" s="121"/>
      <c r="CSX234" s="121"/>
      <c r="CSY234" s="120"/>
      <c r="CSZ234" s="122"/>
      <c r="CTA234" s="123"/>
      <c r="CTB234" s="124"/>
      <c r="CTC234" s="123"/>
      <c r="CTD234" s="121"/>
      <c r="CTE234" s="121"/>
      <c r="CTF234" s="121"/>
      <c r="CTG234" s="121"/>
      <c r="CTH234" s="121"/>
      <c r="CTI234" s="121"/>
      <c r="CTJ234" s="120"/>
      <c r="CTK234" s="125"/>
      <c r="CTL234" s="121"/>
      <c r="CTM234" s="121"/>
      <c r="CTN234" s="15"/>
      <c r="CTO234" s="15"/>
      <c r="CTP234" s="120"/>
      <c r="CTQ234" s="120"/>
      <c r="CTR234" s="121"/>
      <c r="CTS234" s="121"/>
      <c r="CTT234" s="120"/>
      <c r="CTU234" s="122"/>
      <c r="CTV234" s="123"/>
      <c r="CTW234" s="124"/>
      <c r="CTX234" s="123"/>
      <c r="CTY234" s="121"/>
      <c r="CTZ234" s="121"/>
      <c r="CUA234" s="121"/>
      <c r="CUB234" s="121"/>
      <c r="CUC234" s="121"/>
      <c r="CUD234" s="121"/>
      <c r="CUE234" s="120"/>
      <c r="CUF234" s="125"/>
      <c r="CUG234" s="121"/>
      <c r="CUH234" s="121"/>
      <c r="CUI234" s="15"/>
      <c r="CUJ234" s="15"/>
      <c r="CUK234" s="120"/>
      <c r="CUL234" s="120"/>
      <c r="CUM234" s="121"/>
      <c r="CUN234" s="121"/>
      <c r="CUO234" s="120"/>
      <c r="CUP234" s="122"/>
      <c r="CUQ234" s="123"/>
      <c r="CUR234" s="124"/>
      <c r="CUS234" s="123"/>
      <c r="CUT234" s="121"/>
      <c r="CUU234" s="121"/>
      <c r="CUV234" s="121"/>
      <c r="CUW234" s="121"/>
      <c r="CUX234" s="121"/>
      <c r="CUY234" s="121"/>
      <c r="CUZ234" s="120"/>
      <c r="CVA234" s="125"/>
      <c r="CVB234" s="121"/>
      <c r="CVC234" s="121"/>
      <c r="CVD234" s="15"/>
      <c r="CVE234" s="15"/>
      <c r="CVF234" s="120"/>
      <c r="CVG234" s="120"/>
      <c r="CVH234" s="121"/>
      <c r="CVI234" s="121"/>
      <c r="CVJ234" s="120"/>
      <c r="CVK234" s="122"/>
      <c r="CVL234" s="123"/>
      <c r="CVM234" s="124"/>
      <c r="CVN234" s="123"/>
      <c r="CVO234" s="121"/>
      <c r="CVP234" s="121"/>
      <c r="CVQ234" s="121"/>
      <c r="CVR234" s="121"/>
      <c r="CVS234" s="121"/>
      <c r="CVT234" s="121"/>
      <c r="CVU234" s="120"/>
      <c r="CVV234" s="125"/>
      <c r="CVW234" s="121"/>
      <c r="CVX234" s="121"/>
      <c r="CVY234" s="15"/>
      <c r="CVZ234" s="15"/>
      <c r="CWA234" s="120"/>
      <c r="CWB234" s="120"/>
      <c r="CWC234" s="121"/>
      <c r="CWD234" s="121"/>
      <c r="CWE234" s="120"/>
      <c r="CWF234" s="122"/>
      <c r="CWG234" s="123"/>
      <c r="CWH234" s="124"/>
      <c r="CWI234" s="123"/>
      <c r="CWJ234" s="121"/>
      <c r="CWK234" s="121"/>
      <c r="CWL234" s="121"/>
      <c r="CWM234" s="121"/>
      <c r="CWN234" s="121"/>
      <c r="CWO234" s="121"/>
      <c r="CWP234" s="120"/>
      <c r="CWQ234" s="125"/>
      <c r="CWR234" s="121"/>
      <c r="CWS234" s="121"/>
      <c r="CWT234" s="15"/>
      <c r="CWU234" s="15"/>
      <c r="CWV234" s="120"/>
      <c r="CWW234" s="120"/>
      <c r="CWX234" s="121"/>
      <c r="CWY234" s="121"/>
      <c r="CWZ234" s="120"/>
      <c r="CXA234" s="122"/>
      <c r="CXB234" s="123"/>
      <c r="CXC234" s="124"/>
      <c r="CXD234" s="123"/>
      <c r="CXE234" s="121"/>
      <c r="CXF234" s="121"/>
      <c r="CXG234" s="121"/>
      <c r="CXH234" s="121"/>
      <c r="CXI234" s="121"/>
      <c r="CXJ234" s="121"/>
      <c r="CXK234" s="120"/>
      <c r="CXL234" s="125"/>
      <c r="CXM234" s="121"/>
      <c r="CXN234" s="121"/>
      <c r="CXO234" s="15"/>
      <c r="CXP234" s="15"/>
      <c r="CXQ234" s="120"/>
      <c r="CXR234" s="120"/>
      <c r="CXS234" s="121"/>
      <c r="CXT234" s="121"/>
      <c r="CXU234" s="120"/>
      <c r="CXV234" s="122"/>
      <c r="CXW234" s="123"/>
      <c r="CXX234" s="124"/>
      <c r="CXY234" s="123"/>
      <c r="CXZ234" s="121"/>
      <c r="CYA234" s="121"/>
      <c r="CYB234" s="121"/>
      <c r="CYC234" s="121"/>
      <c r="CYD234" s="121"/>
      <c r="CYE234" s="121"/>
      <c r="CYF234" s="120"/>
      <c r="CYG234" s="125"/>
      <c r="CYH234" s="121"/>
      <c r="CYI234" s="121"/>
      <c r="CYJ234" s="15"/>
      <c r="CYK234" s="15"/>
      <c r="CYL234" s="120"/>
      <c r="CYM234" s="120"/>
      <c r="CYN234" s="121"/>
      <c r="CYO234" s="121"/>
      <c r="CYP234" s="120"/>
      <c r="CYQ234" s="122"/>
      <c r="CYR234" s="123"/>
      <c r="CYS234" s="124"/>
      <c r="CYT234" s="123"/>
      <c r="CYU234" s="121"/>
      <c r="CYV234" s="121"/>
      <c r="CYW234" s="121"/>
      <c r="CYX234" s="121"/>
      <c r="CYY234" s="121"/>
      <c r="CYZ234" s="121"/>
      <c r="CZA234" s="120"/>
      <c r="CZB234" s="125"/>
      <c r="CZC234" s="121"/>
      <c r="CZD234" s="121"/>
      <c r="CZE234" s="15"/>
      <c r="CZF234" s="15"/>
      <c r="CZG234" s="120"/>
      <c r="CZH234" s="120"/>
      <c r="CZI234" s="121"/>
      <c r="CZJ234" s="121"/>
      <c r="CZK234" s="120"/>
      <c r="CZL234" s="122"/>
      <c r="CZM234" s="123"/>
      <c r="CZN234" s="124"/>
      <c r="CZO234" s="123"/>
      <c r="CZP234" s="121"/>
      <c r="CZQ234" s="121"/>
      <c r="CZR234" s="121"/>
      <c r="CZS234" s="121"/>
      <c r="CZT234" s="121"/>
      <c r="CZU234" s="121"/>
      <c r="CZV234" s="120"/>
      <c r="CZW234" s="125"/>
      <c r="CZX234" s="121"/>
      <c r="CZY234" s="121"/>
      <c r="CZZ234" s="15"/>
      <c r="DAA234" s="15"/>
      <c r="DAB234" s="120"/>
      <c r="DAC234" s="120"/>
      <c r="DAD234" s="121"/>
      <c r="DAE234" s="121"/>
      <c r="DAF234" s="120"/>
      <c r="DAG234" s="122"/>
      <c r="DAH234" s="123"/>
      <c r="DAI234" s="124"/>
      <c r="DAJ234" s="123"/>
      <c r="DAK234" s="121"/>
      <c r="DAL234" s="121"/>
      <c r="DAM234" s="121"/>
      <c r="DAN234" s="121"/>
      <c r="DAO234" s="121"/>
      <c r="DAP234" s="121"/>
      <c r="DAQ234" s="120"/>
      <c r="DAR234" s="125"/>
      <c r="DAS234" s="121"/>
      <c r="DAT234" s="121"/>
      <c r="DAU234" s="15"/>
      <c r="DAV234" s="15"/>
      <c r="DAW234" s="120"/>
      <c r="DAX234" s="120"/>
      <c r="DAY234" s="121"/>
      <c r="DAZ234" s="121"/>
      <c r="DBA234" s="120"/>
      <c r="DBB234" s="122"/>
      <c r="DBC234" s="123"/>
      <c r="DBD234" s="124"/>
      <c r="DBE234" s="123"/>
      <c r="DBF234" s="121"/>
      <c r="DBG234" s="121"/>
      <c r="DBH234" s="121"/>
      <c r="DBI234" s="121"/>
      <c r="DBJ234" s="121"/>
      <c r="DBK234" s="121"/>
      <c r="DBL234" s="120"/>
      <c r="DBM234" s="125"/>
      <c r="DBN234" s="121"/>
      <c r="DBO234" s="121"/>
      <c r="DBP234" s="15"/>
      <c r="DBQ234" s="15"/>
      <c r="DBR234" s="120"/>
      <c r="DBS234" s="120"/>
      <c r="DBT234" s="121"/>
      <c r="DBU234" s="121"/>
      <c r="DBV234" s="120"/>
      <c r="DBW234" s="122"/>
      <c r="DBX234" s="123"/>
      <c r="DBY234" s="124"/>
      <c r="DBZ234" s="123"/>
      <c r="DCA234" s="121"/>
      <c r="DCB234" s="121"/>
      <c r="DCC234" s="121"/>
      <c r="DCD234" s="121"/>
      <c r="DCE234" s="121"/>
      <c r="DCF234" s="121"/>
      <c r="DCG234" s="120"/>
      <c r="DCH234" s="125"/>
      <c r="DCI234" s="121"/>
      <c r="DCJ234" s="121"/>
      <c r="DCK234" s="15"/>
      <c r="DCL234" s="15"/>
      <c r="DCM234" s="120"/>
      <c r="DCN234" s="120"/>
      <c r="DCO234" s="121"/>
      <c r="DCP234" s="121"/>
      <c r="DCQ234" s="120"/>
      <c r="DCR234" s="122"/>
      <c r="DCS234" s="123"/>
      <c r="DCT234" s="124"/>
      <c r="DCU234" s="123"/>
      <c r="DCV234" s="121"/>
      <c r="DCW234" s="121"/>
      <c r="DCX234" s="121"/>
      <c r="DCY234" s="121"/>
      <c r="DCZ234" s="121"/>
      <c r="DDA234" s="121"/>
      <c r="DDB234" s="120"/>
      <c r="DDC234" s="125"/>
      <c r="DDD234" s="121"/>
      <c r="DDE234" s="121"/>
      <c r="DDF234" s="15"/>
      <c r="DDG234" s="15"/>
      <c r="DDH234" s="120"/>
      <c r="DDI234" s="120"/>
      <c r="DDJ234" s="121"/>
      <c r="DDK234" s="121"/>
      <c r="DDL234" s="120"/>
      <c r="DDM234" s="122"/>
      <c r="DDN234" s="123"/>
      <c r="DDO234" s="124"/>
      <c r="DDP234" s="123"/>
      <c r="DDQ234" s="121"/>
      <c r="DDR234" s="121"/>
      <c r="DDS234" s="121"/>
      <c r="DDT234" s="121"/>
      <c r="DDU234" s="121"/>
      <c r="DDV234" s="121"/>
      <c r="DDW234" s="120"/>
      <c r="DDX234" s="125"/>
      <c r="DDY234" s="121"/>
      <c r="DDZ234" s="121"/>
      <c r="DEA234" s="15"/>
      <c r="DEB234" s="15"/>
      <c r="DEC234" s="120"/>
      <c r="DED234" s="120"/>
      <c r="DEE234" s="121"/>
      <c r="DEF234" s="121"/>
      <c r="DEG234" s="120"/>
      <c r="DEH234" s="122"/>
      <c r="DEI234" s="123"/>
      <c r="DEJ234" s="124"/>
      <c r="DEK234" s="123"/>
      <c r="DEL234" s="121"/>
      <c r="DEM234" s="121"/>
      <c r="DEN234" s="121"/>
      <c r="DEO234" s="121"/>
      <c r="DEP234" s="121"/>
      <c r="DEQ234" s="121"/>
      <c r="DER234" s="120"/>
      <c r="DES234" s="125"/>
      <c r="DET234" s="121"/>
      <c r="DEU234" s="121"/>
      <c r="DEV234" s="15"/>
      <c r="DEW234" s="15"/>
      <c r="DEX234" s="120"/>
      <c r="DEY234" s="120"/>
      <c r="DEZ234" s="121"/>
      <c r="DFA234" s="121"/>
      <c r="DFB234" s="120"/>
      <c r="DFC234" s="122"/>
      <c r="DFD234" s="123"/>
      <c r="DFE234" s="124"/>
      <c r="DFF234" s="123"/>
      <c r="DFG234" s="121"/>
      <c r="DFH234" s="121"/>
      <c r="DFI234" s="121"/>
      <c r="DFJ234" s="121"/>
      <c r="DFK234" s="121"/>
      <c r="DFL234" s="121"/>
      <c r="DFM234" s="120"/>
      <c r="DFN234" s="125"/>
      <c r="DFO234" s="121"/>
      <c r="DFP234" s="121"/>
      <c r="DFQ234" s="15"/>
      <c r="DFR234" s="15"/>
      <c r="DFS234" s="120"/>
      <c r="DFT234" s="120"/>
      <c r="DFU234" s="121"/>
      <c r="DFV234" s="121"/>
      <c r="DFW234" s="120"/>
      <c r="DFX234" s="122"/>
      <c r="DFY234" s="123"/>
      <c r="DFZ234" s="124"/>
      <c r="DGA234" s="123"/>
      <c r="DGB234" s="121"/>
      <c r="DGC234" s="121"/>
      <c r="DGD234" s="121"/>
      <c r="DGE234" s="121"/>
      <c r="DGF234" s="121"/>
      <c r="DGG234" s="121"/>
      <c r="DGH234" s="120"/>
      <c r="DGI234" s="125"/>
      <c r="DGJ234" s="121"/>
      <c r="DGK234" s="121"/>
      <c r="DGL234" s="15"/>
      <c r="DGM234" s="15"/>
      <c r="DGN234" s="120"/>
      <c r="DGO234" s="120"/>
      <c r="DGP234" s="121"/>
      <c r="DGQ234" s="121"/>
      <c r="DGR234" s="120"/>
      <c r="DGS234" s="122"/>
      <c r="DGT234" s="123"/>
      <c r="DGU234" s="124"/>
      <c r="DGV234" s="123"/>
      <c r="DGW234" s="121"/>
      <c r="DGX234" s="121"/>
      <c r="DGY234" s="121"/>
      <c r="DGZ234" s="121"/>
      <c r="DHA234" s="121"/>
      <c r="DHB234" s="121"/>
      <c r="DHC234" s="120"/>
      <c r="DHD234" s="125"/>
      <c r="DHE234" s="121"/>
      <c r="DHF234" s="121"/>
      <c r="DHG234" s="15"/>
      <c r="DHH234" s="15"/>
      <c r="DHI234" s="120"/>
      <c r="DHJ234" s="120"/>
      <c r="DHK234" s="121"/>
      <c r="DHL234" s="121"/>
      <c r="DHM234" s="120"/>
      <c r="DHN234" s="122"/>
      <c r="DHO234" s="123"/>
      <c r="DHP234" s="124"/>
      <c r="DHQ234" s="123"/>
      <c r="DHR234" s="121"/>
      <c r="DHS234" s="121"/>
      <c r="DHT234" s="121"/>
      <c r="DHU234" s="121"/>
      <c r="DHV234" s="121"/>
      <c r="DHW234" s="121"/>
      <c r="DHX234" s="120"/>
      <c r="DHY234" s="125"/>
      <c r="DHZ234" s="121"/>
      <c r="DIA234" s="121"/>
      <c r="DIB234" s="15"/>
      <c r="DIC234" s="15"/>
      <c r="DID234" s="120"/>
      <c r="DIE234" s="120"/>
      <c r="DIF234" s="121"/>
      <c r="DIG234" s="121"/>
      <c r="DIH234" s="120"/>
      <c r="DII234" s="122"/>
      <c r="DIJ234" s="123"/>
      <c r="DIK234" s="124"/>
      <c r="DIL234" s="123"/>
      <c r="DIM234" s="121"/>
      <c r="DIN234" s="121"/>
      <c r="DIO234" s="121"/>
      <c r="DIP234" s="121"/>
      <c r="DIQ234" s="121"/>
      <c r="DIR234" s="121"/>
      <c r="DIS234" s="120"/>
      <c r="DIT234" s="125"/>
      <c r="DIU234" s="121"/>
      <c r="DIV234" s="121"/>
      <c r="DIW234" s="15"/>
      <c r="DIX234" s="15"/>
      <c r="DIY234" s="120"/>
      <c r="DIZ234" s="120"/>
      <c r="DJA234" s="121"/>
      <c r="DJB234" s="121"/>
      <c r="DJC234" s="120"/>
      <c r="DJD234" s="122"/>
      <c r="DJE234" s="123"/>
      <c r="DJF234" s="124"/>
      <c r="DJG234" s="123"/>
      <c r="DJH234" s="121"/>
      <c r="DJI234" s="121"/>
      <c r="DJJ234" s="121"/>
      <c r="DJK234" s="121"/>
      <c r="DJL234" s="121"/>
      <c r="DJM234" s="121"/>
      <c r="DJN234" s="120"/>
      <c r="DJO234" s="125"/>
      <c r="DJP234" s="121"/>
      <c r="DJQ234" s="121"/>
      <c r="DJR234" s="15"/>
      <c r="DJS234" s="15"/>
      <c r="DJT234" s="120"/>
      <c r="DJU234" s="120"/>
      <c r="DJV234" s="121"/>
      <c r="DJW234" s="121"/>
      <c r="DJX234" s="120"/>
      <c r="DJY234" s="122"/>
      <c r="DJZ234" s="123"/>
      <c r="DKA234" s="124"/>
      <c r="DKB234" s="123"/>
      <c r="DKC234" s="121"/>
      <c r="DKD234" s="121"/>
      <c r="DKE234" s="121"/>
      <c r="DKF234" s="121"/>
      <c r="DKG234" s="121"/>
      <c r="DKH234" s="121"/>
      <c r="DKI234" s="120"/>
      <c r="DKJ234" s="125"/>
      <c r="DKK234" s="121"/>
      <c r="DKL234" s="121"/>
      <c r="DKM234" s="15"/>
      <c r="DKN234" s="15"/>
      <c r="DKO234" s="120"/>
      <c r="DKP234" s="120"/>
      <c r="DKQ234" s="121"/>
      <c r="DKR234" s="121"/>
      <c r="DKS234" s="120"/>
      <c r="DKT234" s="122"/>
      <c r="DKU234" s="123"/>
      <c r="DKV234" s="124"/>
      <c r="DKW234" s="123"/>
      <c r="DKX234" s="121"/>
      <c r="DKY234" s="121"/>
      <c r="DKZ234" s="121"/>
      <c r="DLA234" s="121"/>
      <c r="DLB234" s="121"/>
      <c r="DLC234" s="121"/>
      <c r="DLD234" s="120"/>
      <c r="DLE234" s="125"/>
      <c r="DLF234" s="121"/>
      <c r="DLG234" s="121"/>
      <c r="DLH234" s="15"/>
      <c r="DLI234" s="15"/>
      <c r="DLJ234" s="120"/>
      <c r="DLK234" s="120"/>
      <c r="DLL234" s="121"/>
      <c r="DLM234" s="121"/>
      <c r="DLN234" s="120"/>
      <c r="DLO234" s="122"/>
      <c r="DLP234" s="123"/>
      <c r="DLQ234" s="124"/>
      <c r="DLR234" s="123"/>
      <c r="DLS234" s="121"/>
      <c r="DLT234" s="121"/>
      <c r="DLU234" s="121"/>
      <c r="DLV234" s="121"/>
      <c r="DLW234" s="121"/>
      <c r="DLX234" s="121"/>
      <c r="DLY234" s="120"/>
      <c r="DLZ234" s="125"/>
      <c r="DMA234" s="121"/>
      <c r="DMB234" s="121"/>
      <c r="DMC234" s="15"/>
      <c r="DMD234" s="15"/>
      <c r="DME234" s="120"/>
      <c r="DMF234" s="120"/>
      <c r="DMG234" s="121"/>
      <c r="DMH234" s="121"/>
      <c r="DMI234" s="120"/>
      <c r="DMJ234" s="122"/>
      <c r="DMK234" s="123"/>
      <c r="DML234" s="124"/>
      <c r="DMM234" s="123"/>
      <c r="DMN234" s="121"/>
      <c r="DMO234" s="121"/>
      <c r="DMP234" s="121"/>
      <c r="DMQ234" s="121"/>
      <c r="DMR234" s="121"/>
      <c r="DMS234" s="121"/>
      <c r="DMT234" s="120"/>
      <c r="DMU234" s="125"/>
      <c r="DMV234" s="121"/>
      <c r="DMW234" s="121"/>
      <c r="DMX234" s="15"/>
      <c r="DMY234" s="15"/>
      <c r="DMZ234" s="120"/>
      <c r="DNA234" s="120"/>
      <c r="DNB234" s="121"/>
      <c r="DNC234" s="121"/>
      <c r="DND234" s="120"/>
      <c r="DNE234" s="122"/>
      <c r="DNF234" s="123"/>
      <c r="DNG234" s="124"/>
      <c r="DNH234" s="123"/>
      <c r="DNI234" s="121"/>
      <c r="DNJ234" s="121"/>
      <c r="DNK234" s="121"/>
      <c r="DNL234" s="121"/>
      <c r="DNM234" s="121"/>
      <c r="DNN234" s="121"/>
      <c r="DNO234" s="120"/>
      <c r="DNP234" s="125"/>
      <c r="DNQ234" s="121"/>
      <c r="DNR234" s="121"/>
      <c r="DNS234" s="15"/>
      <c r="DNT234" s="15"/>
      <c r="DNU234" s="120"/>
      <c r="DNV234" s="120"/>
      <c r="DNW234" s="121"/>
      <c r="DNX234" s="121"/>
      <c r="DNY234" s="120"/>
      <c r="DNZ234" s="122"/>
      <c r="DOA234" s="123"/>
      <c r="DOB234" s="124"/>
      <c r="DOC234" s="123"/>
      <c r="DOD234" s="121"/>
      <c r="DOE234" s="121"/>
      <c r="DOF234" s="121"/>
      <c r="DOG234" s="121"/>
      <c r="DOH234" s="121"/>
      <c r="DOI234" s="121"/>
      <c r="DOJ234" s="120"/>
      <c r="DOK234" s="125"/>
      <c r="DOL234" s="121"/>
      <c r="DOM234" s="121"/>
      <c r="DON234" s="15"/>
      <c r="DOO234" s="15"/>
      <c r="DOP234" s="120"/>
      <c r="DOQ234" s="120"/>
      <c r="DOR234" s="121"/>
      <c r="DOS234" s="121"/>
      <c r="DOT234" s="120"/>
      <c r="DOU234" s="122"/>
      <c r="DOV234" s="123"/>
      <c r="DOW234" s="124"/>
      <c r="DOX234" s="123"/>
      <c r="DOY234" s="121"/>
      <c r="DOZ234" s="121"/>
      <c r="DPA234" s="121"/>
      <c r="DPB234" s="121"/>
      <c r="DPC234" s="121"/>
      <c r="DPD234" s="121"/>
      <c r="DPE234" s="120"/>
      <c r="DPF234" s="125"/>
      <c r="DPG234" s="121"/>
      <c r="DPH234" s="121"/>
      <c r="DPI234" s="15"/>
      <c r="DPJ234" s="15"/>
      <c r="DPK234" s="120"/>
      <c r="DPL234" s="120"/>
      <c r="DPM234" s="121"/>
      <c r="DPN234" s="121"/>
      <c r="DPO234" s="120"/>
      <c r="DPP234" s="122"/>
      <c r="DPQ234" s="123"/>
      <c r="DPR234" s="124"/>
      <c r="DPS234" s="123"/>
      <c r="DPT234" s="121"/>
      <c r="DPU234" s="121"/>
      <c r="DPV234" s="121"/>
      <c r="DPW234" s="121"/>
      <c r="DPX234" s="121"/>
      <c r="DPY234" s="121"/>
      <c r="DPZ234" s="120"/>
      <c r="DQA234" s="125"/>
      <c r="DQB234" s="121"/>
      <c r="DQC234" s="121"/>
      <c r="DQD234" s="15"/>
      <c r="DQE234" s="15"/>
      <c r="DQF234" s="120"/>
      <c r="DQG234" s="120"/>
      <c r="DQH234" s="121"/>
      <c r="DQI234" s="121"/>
      <c r="DQJ234" s="120"/>
      <c r="DQK234" s="122"/>
      <c r="DQL234" s="123"/>
      <c r="DQM234" s="124"/>
      <c r="DQN234" s="123"/>
      <c r="DQO234" s="121"/>
      <c r="DQP234" s="121"/>
      <c r="DQQ234" s="121"/>
      <c r="DQR234" s="121"/>
      <c r="DQS234" s="121"/>
      <c r="DQT234" s="121"/>
      <c r="DQU234" s="120"/>
      <c r="DQV234" s="125"/>
      <c r="DQW234" s="121"/>
      <c r="DQX234" s="121"/>
      <c r="DQY234" s="15"/>
      <c r="DQZ234" s="15"/>
      <c r="DRA234" s="120"/>
      <c r="DRB234" s="120"/>
      <c r="DRC234" s="121"/>
      <c r="DRD234" s="121"/>
      <c r="DRE234" s="120"/>
      <c r="DRF234" s="122"/>
      <c r="DRG234" s="123"/>
      <c r="DRH234" s="124"/>
      <c r="DRI234" s="123"/>
      <c r="DRJ234" s="121"/>
      <c r="DRK234" s="121"/>
      <c r="DRL234" s="121"/>
      <c r="DRM234" s="121"/>
      <c r="DRN234" s="121"/>
      <c r="DRO234" s="121"/>
      <c r="DRP234" s="120"/>
      <c r="DRQ234" s="125"/>
      <c r="DRR234" s="121"/>
      <c r="DRS234" s="121"/>
      <c r="DRT234" s="15"/>
      <c r="DRU234" s="15"/>
      <c r="DRV234" s="120"/>
      <c r="DRW234" s="120"/>
      <c r="DRX234" s="121"/>
      <c r="DRY234" s="121"/>
      <c r="DRZ234" s="120"/>
      <c r="DSA234" s="122"/>
      <c r="DSB234" s="123"/>
      <c r="DSC234" s="124"/>
      <c r="DSD234" s="123"/>
      <c r="DSE234" s="121"/>
      <c r="DSF234" s="121"/>
      <c r="DSG234" s="121"/>
      <c r="DSH234" s="121"/>
      <c r="DSI234" s="121"/>
      <c r="DSJ234" s="121"/>
      <c r="DSK234" s="120"/>
      <c r="DSL234" s="125"/>
      <c r="DSM234" s="121"/>
      <c r="DSN234" s="121"/>
      <c r="DSO234" s="15"/>
      <c r="DSP234" s="15"/>
      <c r="DSQ234" s="120"/>
      <c r="DSR234" s="120"/>
      <c r="DSS234" s="121"/>
      <c r="DST234" s="121"/>
      <c r="DSU234" s="120"/>
      <c r="DSV234" s="122"/>
      <c r="DSW234" s="123"/>
      <c r="DSX234" s="124"/>
      <c r="DSY234" s="123"/>
      <c r="DSZ234" s="121"/>
      <c r="DTA234" s="121"/>
      <c r="DTB234" s="121"/>
      <c r="DTC234" s="121"/>
      <c r="DTD234" s="121"/>
      <c r="DTE234" s="121"/>
      <c r="DTF234" s="120"/>
      <c r="DTG234" s="125"/>
      <c r="DTH234" s="121"/>
      <c r="DTI234" s="121"/>
      <c r="DTJ234" s="15"/>
      <c r="DTK234" s="15"/>
      <c r="DTL234" s="120"/>
      <c r="DTM234" s="120"/>
      <c r="DTN234" s="121"/>
      <c r="DTO234" s="121"/>
      <c r="DTP234" s="120"/>
      <c r="DTQ234" s="122"/>
      <c r="DTR234" s="123"/>
      <c r="DTS234" s="124"/>
      <c r="DTT234" s="123"/>
      <c r="DTU234" s="121"/>
      <c r="DTV234" s="121"/>
      <c r="DTW234" s="121"/>
      <c r="DTX234" s="121"/>
      <c r="DTY234" s="121"/>
      <c r="DTZ234" s="121"/>
      <c r="DUA234" s="120"/>
      <c r="DUB234" s="125"/>
      <c r="DUC234" s="121"/>
      <c r="DUD234" s="121"/>
      <c r="DUE234" s="15"/>
      <c r="DUF234" s="15"/>
      <c r="DUG234" s="120"/>
      <c r="DUH234" s="120"/>
      <c r="DUI234" s="121"/>
      <c r="DUJ234" s="121"/>
      <c r="DUK234" s="120"/>
      <c r="DUL234" s="122"/>
      <c r="DUM234" s="123"/>
      <c r="DUN234" s="124"/>
      <c r="DUO234" s="123"/>
      <c r="DUP234" s="121"/>
      <c r="DUQ234" s="121"/>
      <c r="DUR234" s="121"/>
      <c r="DUS234" s="121"/>
      <c r="DUT234" s="121"/>
      <c r="DUU234" s="121"/>
      <c r="DUV234" s="120"/>
      <c r="DUW234" s="125"/>
      <c r="DUX234" s="121"/>
      <c r="DUY234" s="121"/>
      <c r="DUZ234" s="15"/>
      <c r="DVA234" s="15"/>
      <c r="DVB234" s="120"/>
      <c r="DVC234" s="120"/>
      <c r="DVD234" s="121"/>
      <c r="DVE234" s="121"/>
      <c r="DVF234" s="120"/>
      <c r="DVG234" s="122"/>
      <c r="DVH234" s="123"/>
      <c r="DVI234" s="124"/>
      <c r="DVJ234" s="123"/>
      <c r="DVK234" s="121"/>
      <c r="DVL234" s="121"/>
      <c r="DVM234" s="121"/>
      <c r="DVN234" s="121"/>
      <c r="DVO234" s="121"/>
      <c r="DVP234" s="121"/>
      <c r="DVQ234" s="120"/>
      <c r="DVR234" s="125"/>
      <c r="DVS234" s="121"/>
      <c r="DVT234" s="121"/>
      <c r="DVU234" s="15"/>
      <c r="DVV234" s="15"/>
      <c r="DVW234" s="120"/>
      <c r="DVX234" s="120"/>
      <c r="DVY234" s="121"/>
      <c r="DVZ234" s="121"/>
      <c r="DWA234" s="120"/>
      <c r="DWB234" s="122"/>
      <c r="DWC234" s="123"/>
      <c r="DWD234" s="124"/>
      <c r="DWE234" s="123"/>
      <c r="DWF234" s="121"/>
      <c r="DWG234" s="121"/>
      <c r="DWH234" s="121"/>
      <c r="DWI234" s="121"/>
      <c r="DWJ234" s="121"/>
      <c r="DWK234" s="121"/>
      <c r="DWL234" s="120"/>
      <c r="DWM234" s="125"/>
      <c r="DWN234" s="121"/>
      <c r="DWO234" s="121"/>
      <c r="DWP234" s="15"/>
      <c r="DWQ234" s="15"/>
      <c r="DWR234" s="120"/>
      <c r="DWS234" s="120"/>
      <c r="DWT234" s="121"/>
      <c r="DWU234" s="121"/>
      <c r="DWV234" s="120"/>
      <c r="DWW234" s="122"/>
      <c r="DWX234" s="123"/>
      <c r="DWY234" s="124"/>
      <c r="DWZ234" s="123"/>
      <c r="DXA234" s="121"/>
      <c r="DXB234" s="121"/>
      <c r="DXC234" s="121"/>
      <c r="DXD234" s="121"/>
      <c r="DXE234" s="121"/>
      <c r="DXF234" s="121"/>
      <c r="DXG234" s="120"/>
      <c r="DXH234" s="125"/>
      <c r="DXI234" s="121"/>
      <c r="DXJ234" s="121"/>
      <c r="DXK234" s="15"/>
      <c r="DXL234" s="15"/>
      <c r="DXM234" s="120"/>
      <c r="DXN234" s="120"/>
      <c r="DXO234" s="121"/>
      <c r="DXP234" s="121"/>
      <c r="DXQ234" s="120"/>
      <c r="DXR234" s="122"/>
      <c r="DXS234" s="123"/>
      <c r="DXT234" s="124"/>
      <c r="DXU234" s="123"/>
      <c r="DXV234" s="121"/>
      <c r="DXW234" s="121"/>
      <c r="DXX234" s="121"/>
      <c r="DXY234" s="121"/>
      <c r="DXZ234" s="121"/>
      <c r="DYA234" s="121"/>
      <c r="DYB234" s="120"/>
      <c r="DYC234" s="125"/>
      <c r="DYD234" s="121"/>
      <c r="DYE234" s="121"/>
      <c r="DYF234" s="15"/>
      <c r="DYG234" s="15"/>
      <c r="DYH234" s="120"/>
      <c r="DYI234" s="120"/>
      <c r="DYJ234" s="121"/>
      <c r="DYK234" s="121"/>
      <c r="DYL234" s="120"/>
      <c r="DYM234" s="122"/>
      <c r="DYN234" s="123"/>
      <c r="DYO234" s="124"/>
      <c r="DYP234" s="123"/>
      <c r="DYQ234" s="121"/>
      <c r="DYR234" s="121"/>
      <c r="DYS234" s="121"/>
      <c r="DYT234" s="121"/>
      <c r="DYU234" s="121"/>
      <c r="DYV234" s="121"/>
      <c r="DYW234" s="120"/>
      <c r="DYX234" s="125"/>
      <c r="DYY234" s="121"/>
      <c r="DYZ234" s="121"/>
      <c r="DZA234" s="15"/>
      <c r="DZB234" s="15"/>
      <c r="DZC234" s="120"/>
      <c r="DZD234" s="120"/>
      <c r="DZE234" s="121"/>
      <c r="DZF234" s="121"/>
      <c r="DZG234" s="120"/>
      <c r="DZH234" s="122"/>
      <c r="DZI234" s="123"/>
      <c r="DZJ234" s="124"/>
      <c r="DZK234" s="123"/>
      <c r="DZL234" s="121"/>
      <c r="DZM234" s="121"/>
      <c r="DZN234" s="121"/>
      <c r="DZO234" s="121"/>
      <c r="DZP234" s="121"/>
      <c r="DZQ234" s="121"/>
      <c r="DZR234" s="120"/>
      <c r="DZS234" s="125"/>
      <c r="DZT234" s="121"/>
      <c r="DZU234" s="121"/>
      <c r="DZV234" s="15"/>
      <c r="DZW234" s="15"/>
      <c r="DZX234" s="120"/>
      <c r="DZY234" s="120"/>
      <c r="DZZ234" s="121"/>
      <c r="EAA234" s="121"/>
      <c r="EAB234" s="120"/>
      <c r="EAC234" s="122"/>
      <c r="EAD234" s="123"/>
      <c r="EAE234" s="124"/>
      <c r="EAF234" s="123"/>
      <c r="EAG234" s="121"/>
      <c r="EAH234" s="121"/>
      <c r="EAI234" s="121"/>
      <c r="EAJ234" s="121"/>
      <c r="EAK234" s="121"/>
      <c r="EAL234" s="121"/>
      <c r="EAM234" s="120"/>
      <c r="EAN234" s="125"/>
      <c r="EAO234" s="121"/>
      <c r="EAP234" s="121"/>
      <c r="EAQ234" s="15"/>
      <c r="EAR234" s="15"/>
      <c r="EAS234" s="120"/>
      <c r="EAT234" s="120"/>
      <c r="EAU234" s="121"/>
      <c r="EAV234" s="121"/>
      <c r="EAW234" s="120"/>
      <c r="EAX234" s="122"/>
      <c r="EAY234" s="123"/>
      <c r="EAZ234" s="124"/>
      <c r="EBA234" s="123"/>
      <c r="EBB234" s="121"/>
      <c r="EBC234" s="121"/>
      <c r="EBD234" s="121"/>
      <c r="EBE234" s="121"/>
      <c r="EBF234" s="121"/>
      <c r="EBG234" s="121"/>
      <c r="EBH234" s="120"/>
      <c r="EBI234" s="125"/>
      <c r="EBJ234" s="121"/>
      <c r="EBK234" s="121"/>
      <c r="EBL234" s="15"/>
      <c r="EBM234" s="15"/>
      <c r="EBN234" s="120"/>
      <c r="EBO234" s="120"/>
      <c r="EBP234" s="121"/>
      <c r="EBQ234" s="121"/>
      <c r="EBR234" s="120"/>
      <c r="EBS234" s="122"/>
      <c r="EBT234" s="123"/>
      <c r="EBU234" s="124"/>
      <c r="EBV234" s="123"/>
      <c r="EBW234" s="121"/>
      <c r="EBX234" s="121"/>
      <c r="EBY234" s="121"/>
      <c r="EBZ234" s="121"/>
      <c r="ECA234" s="121"/>
      <c r="ECB234" s="121"/>
      <c r="ECC234" s="120"/>
      <c r="ECD234" s="125"/>
      <c r="ECE234" s="121"/>
      <c r="ECF234" s="121"/>
      <c r="ECG234" s="15"/>
      <c r="ECH234" s="15"/>
      <c r="ECI234" s="120"/>
      <c r="ECJ234" s="120"/>
      <c r="ECK234" s="121"/>
      <c r="ECL234" s="121"/>
      <c r="ECM234" s="120"/>
      <c r="ECN234" s="122"/>
      <c r="ECO234" s="123"/>
      <c r="ECP234" s="124"/>
      <c r="ECQ234" s="123"/>
      <c r="ECR234" s="121"/>
      <c r="ECS234" s="121"/>
      <c r="ECT234" s="121"/>
      <c r="ECU234" s="121"/>
      <c r="ECV234" s="121"/>
      <c r="ECW234" s="121"/>
      <c r="ECX234" s="120"/>
      <c r="ECY234" s="125"/>
      <c r="ECZ234" s="121"/>
      <c r="EDA234" s="121"/>
      <c r="EDB234" s="15"/>
      <c r="EDC234" s="15"/>
      <c r="EDD234" s="120"/>
      <c r="EDE234" s="120"/>
      <c r="EDF234" s="121"/>
      <c r="EDG234" s="121"/>
      <c r="EDH234" s="120"/>
      <c r="EDI234" s="122"/>
      <c r="EDJ234" s="123"/>
      <c r="EDK234" s="124"/>
      <c r="EDL234" s="123"/>
      <c r="EDM234" s="121"/>
      <c r="EDN234" s="121"/>
      <c r="EDO234" s="121"/>
      <c r="EDP234" s="121"/>
      <c r="EDQ234" s="121"/>
      <c r="EDR234" s="121"/>
      <c r="EDS234" s="120"/>
      <c r="EDT234" s="125"/>
      <c r="EDU234" s="121"/>
      <c r="EDV234" s="121"/>
      <c r="EDW234" s="15"/>
      <c r="EDX234" s="15"/>
      <c r="EDY234" s="120"/>
      <c r="EDZ234" s="120"/>
      <c r="EEA234" s="121"/>
      <c r="EEB234" s="121"/>
      <c r="EEC234" s="120"/>
      <c r="EED234" s="122"/>
      <c r="EEE234" s="123"/>
      <c r="EEF234" s="124"/>
      <c r="EEG234" s="123"/>
      <c r="EEH234" s="121"/>
      <c r="EEI234" s="121"/>
      <c r="EEJ234" s="121"/>
      <c r="EEK234" s="121"/>
      <c r="EEL234" s="121"/>
      <c r="EEM234" s="121"/>
      <c r="EEN234" s="120"/>
      <c r="EEO234" s="125"/>
      <c r="EEP234" s="121"/>
      <c r="EEQ234" s="121"/>
      <c r="EER234" s="15"/>
      <c r="EES234" s="15"/>
      <c r="EET234" s="120"/>
      <c r="EEU234" s="120"/>
      <c r="EEV234" s="121"/>
      <c r="EEW234" s="121"/>
      <c r="EEX234" s="120"/>
      <c r="EEY234" s="122"/>
      <c r="EEZ234" s="123"/>
      <c r="EFA234" s="124"/>
      <c r="EFB234" s="123"/>
      <c r="EFC234" s="121"/>
      <c r="EFD234" s="121"/>
      <c r="EFE234" s="121"/>
      <c r="EFF234" s="121"/>
      <c r="EFG234" s="121"/>
      <c r="EFH234" s="121"/>
      <c r="EFI234" s="120"/>
      <c r="EFJ234" s="125"/>
      <c r="EFK234" s="121"/>
      <c r="EFL234" s="121"/>
      <c r="EFM234" s="15"/>
      <c r="EFN234" s="15"/>
      <c r="EFO234" s="120"/>
      <c r="EFP234" s="120"/>
      <c r="EFQ234" s="121"/>
      <c r="EFR234" s="121"/>
      <c r="EFS234" s="120"/>
      <c r="EFT234" s="122"/>
      <c r="EFU234" s="123"/>
      <c r="EFV234" s="124"/>
      <c r="EFW234" s="123"/>
      <c r="EFX234" s="121"/>
      <c r="EFY234" s="121"/>
      <c r="EFZ234" s="121"/>
      <c r="EGA234" s="121"/>
      <c r="EGB234" s="121"/>
      <c r="EGC234" s="121"/>
      <c r="EGD234" s="120"/>
      <c r="EGE234" s="125"/>
      <c r="EGF234" s="121"/>
      <c r="EGG234" s="121"/>
      <c r="EGH234" s="15"/>
      <c r="EGI234" s="15"/>
      <c r="EGJ234" s="120"/>
      <c r="EGK234" s="120"/>
      <c r="EGL234" s="121"/>
      <c r="EGM234" s="121"/>
      <c r="EGN234" s="120"/>
      <c r="EGO234" s="122"/>
      <c r="EGP234" s="123"/>
      <c r="EGQ234" s="124"/>
      <c r="EGR234" s="123"/>
      <c r="EGS234" s="121"/>
      <c r="EGT234" s="121"/>
      <c r="EGU234" s="121"/>
      <c r="EGV234" s="121"/>
      <c r="EGW234" s="121"/>
      <c r="EGX234" s="121"/>
      <c r="EGY234" s="120"/>
      <c r="EGZ234" s="125"/>
      <c r="EHA234" s="121"/>
      <c r="EHB234" s="121"/>
      <c r="EHC234" s="15"/>
      <c r="EHD234" s="15"/>
      <c r="EHE234" s="120"/>
      <c r="EHF234" s="120"/>
      <c r="EHG234" s="121"/>
      <c r="EHH234" s="121"/>
      <c r="EHI234" s="120"/>
      <c r="EHJ234" s="122"/>
      <c r="EHK234" s="123"/>
      <c r="EHL234" s="124"/>
      <c r="EHM234" s="123"/>
      <c r="EHN234" s="121"/>
      <c r="EHO234" s="121"/>
      <c r="EHP234" s="121"/>
      <c r="EHQ234" s="121"/>
      <c r="EHR234" s="121"/>
      <c r="EHS234" s="121"/>
      <c r="EHT234" s="120"/>
      <c r="EHU234" s="125"/>
      <c r="EHV234" s="121"/>
      <c r="EHW234" s="121"/>
      <c r="EHX234" s="15"/>
      <c r="EHY234" s="15"/>
      <c r="EHZ234" s="120"/>
      <c r="EIA234" s="120"/>
      <c r="EIB234" s="121"/>
      <c r="EIC234" s="121"/>
      <c r="EID234" s="120"/>
      <c r="EIE234" s="122"/>
      <c r="EIF234" s="123"/>
      <c r="EIG234" s="124"/>
      <c r="EIH234" s="123"/>
      <c r="EII234" s="121"/>
      <c r="EIJ234" s="121"/>
      <c r="EIK234" s="121"/>
      <c r="EIL234" s="121"/>
      <c r="EIM234" s="121"/>
      <c r="EIN234" s="121"/>
      <c r="EIO234" s="120"/>
      <c r="EIP234" s="125"/>
      <c r="EIQ234" s="121"/>
      <c r="EIR234" s="121"/>
      <c r="EIS234" s="15"/>
      <c r="EIT234" s="15"/>
      <c r="EIU234" s="120"/>
      <c r="EIV234" s="120"/>
      <c r="EIW234" s="121"/>
      <c r="EIX234" s="121"/>
      <c r="EIY234" s="120"/>
      <c r="EIZ234" s="122"/>
      <c r="EJA234" s="123"/>
      <c r="EJB234" s="124"/>
      <c r="EJC234" s="123"/>
      <c r="EJD234" s="121"/>
      <c r="EJE234" s="121"/>
      <c r="EJF234" s="121"/>
      <c r="EJG234" s="121"/>
      <c r="EJH234" s="121"/>
      <c r="EJI234" s="121"/>
      <c r="EJJ234" s="120"/>
      <c r="EJK234" s="125"/>
      <c r="EJL234" s="121"/>
      <c r="EJM234" s="121"/>
      <c r="EJN234" s="15"/>
      <c r="EJO234" s="15"/>
      <c r="EJP234" s="120"/>
      <c r="EJQ234" s="120"/>
      <c r="EJR234" s="121"/>
      <c r="EJS234" s="121"/>
      <c r="EJT234" s="120"/>
      <c r="EJU234" s="122"/>
      <c r="EJV234" s="123"/>
      <c r="EJW234" s="124"/>
      <c r="EJX234" s="123"/>
      <c r="EJY234" s="121"/>
      <c r="EJZ234" s="121"/>
      <c r="EKA234" s="121"/>
      <c r="EKB234" s="121"/>
      <c r="EKC234" s="121"/>
      <c r="EKD234" s="121"/>
      <c r="EKE234" s="120"/>
      <c r="EKF234" s="125"/>
      <c r="EKG234" s="121"/>
      <c r="EKH234" s="121"/>
      <c r="EKI234" s="15"/>
      <c r="EKJ234" s="15"/>
      <c r="EKK234" s="120"/>
      <c r="EKL234" s="120"/>
      <c r="EKM234" s="121"/>
      <c r="EKN234" s="121"/>
      <c r="EKO234" s="120"/>
      <c r="EKP234" s="122"/>
      <c r="EKQ234" s="123"/>
      <c r="EKR234" s="124"/>
      <c r="EKS234" s="123"/>
      <c r="EKT234" s="121"/>
      <c r="EKU234" s="121"/>
      <c r="EKV234" s="121"/>
      <c r="EKW234" s="121"/>
      <c r="EKX234" s="121"/>
      <c r="EKY234" s="121"/>
      <c r="EKZ234" s="120"/>
      <c r="ELA234" s="125"/>
      <c r="ELB234" s="121"/>
      <c r="ELC234" s="121"/>
      <c r="ELD234" s="15"/>
      <c r="ELE234" s="15"/>
      <c r="ELF234" s="120"/>
      <c r="ELG234" s="120"/>
      <c r="ELH234" s="121"/>
      <c r="ELI234" s="121"/>
      <c r="ELJ234" s="120"/>
      <c r="ELK234" s="122"/>
      <c r="ELL234" s="123"/>
      <c r="ELM234" s="124"/>
      <c r="ELN234" s="123"/>
      <c r="ELO234" s="121"/>
      <c r="ELP234" s="121"/>
      <c r="ELQ234" s="121"/>
      <c r="ELR234" s="121"/>
      <c r="ELS234" s="121"/>
      <c r="ELT234" s="121"/>
      <c r="ELU234" s="120"/>
      <c r="ELV234" s="125"/>
      <c r="ELW234" s="121"/>
      <c r="ELX234" s="121"/>
      <c r="ELY234" s="15"/>
      <c r="ELZ234" s="15"/>
      <c r="EMA234" s="120"/>
      <c r="EMB234" s="120"/>
      <c r="EMC234" s="121"/>
      <c r="EMD234" s="121"/>
      <c r="EME234" s="120"/>
      <c r="EMF234" s="122"/>
      <c r="EMG234" s="123"/>
      <c r="EMH234" s="124"/>
      <c r="EMI234" s="123"/>
      <c r="EMJ234" s="121"/>
      <c r="EMK234" s="121"/>
      <c r="EML234" s="121"/>
      <c r="EMM234" s="121"/>
      <c r="EMN234" s="121"/>
      <c r="EMO234" s="121"/>
      <c r="EMP234" s="120"/>
      <c r="EMQ234" s="125"/>
      <c r="EMR234" s="121"/>
      <c r="EMS234" s="121"/>
      <c r="EMT234" s="15"/>
      <c r="EMU234" s="15"/>
      <c r="EMV234" s="120"/>
      <c r="EMW234" s="120"/>
      <c r="EMX234" s="121"/>
      <c r="EMY234" s="121"/>
      <c r="EMZ234" s="120"/>
      <c r="ENA234" s="122"/>
      <c r="ENB234" s="123"/>
      <c r="ENC234" s="124"/>
      <c r="END234" s="123"/>
      <c r="ENE234" s="121"/>
      <c r="ENF234" s="121"/>
      <c r="ENG234" s="121"/>
      <c r="ENH234" s="121"/>
      <c r="ENI234" s="121"/>
      <c r="ENJ234" s="121"/>
      <c r="ENK234" s="120"/>
      <c r="ENL234" s="125"/>
      <c r="ENM234" s="121"/>
      <c r="ENN234" s="121"/>
      <c r="ENO234" s="15"/>
      <c r="ENP234" s="15"/>
      <c r="ENQ234" s="120"/>
      <c r="ENR234" s="120"/>
      <c r="ENS234" s="121"/>
      <c r="ENT234" s="121"/>
      <c r="ENU234" s="120"/>
      <c r="ENV234" s="122"/>
      <c r="ENW234" s="123"/>
      <c r="ENX234" s="124"/>
      <c r="ENY234" s="123"/>
      <c r="ENZ234" s="121"/>
      <c r="EOA234" s="121"/>
      <c r="EOB234" s="121"/>
      <c r="EOC234" s="121"/>
      <c r="EOD234" s="121"/>
      <c r="EOE234" s="121"/>
      <c r="EOF234" s="120"/>
      <c r="EOG234" s="125"/>
      <c r="EOH234" s="121"/>
      <c r="EOI234" s="121"/>
      <c r="EOJ234" s="15"/>
      <c r="EOK234" s="15"/>
      <c r="EOL234" s="120"/>
      <c r="EOM234" s="120"/>
      <c r="EON234" s="121"/>
      <c r="EOO234" s="121"/>
      <c r="EOP234" s="120"/>
      <c r="EOQ234" s="122"/>
      <c r="EOR234" s="123"/>
      <c r="EOS234" s="124"/>
      <c r="EOT234" s="123"/>
      <c r="EOU234" s="121"/>
      <c r="EOV234" s="121"/>
      <c r="EOW234" s="121"/>
      <c r="EOX234" s="121"/>
      <c r="EOY234" s="121"/>
      <c r="EOZ234" s="121"/>
      <c r="EPA234" s="120"/>
      <c r="EPB234" s="125"/>
      <c r="EPC234" s="121"/>
      <c r="EPD234" s="121"/>
      <c r="EPE234" s="15"/>
      <c r="EPF234" s="15"/>
      <c r="EPG234" s="120"/>
      <c r="EPH234" s="120"/>
      <c r="EPI234" s="121"/>
      <c r="EPJ234" s="121"/>
      <c r="EPK234" s="120"/>
      <c r="EPL234" s="122"/>
      <c r="EPM234" s="123"/>
      <c r="EPN234" s="124"/>
      <c r="EPO234" s="123"/>
      <c r="EPP234" s="121"/>
      <c r="EPQ234" s="121"/>
      <c r="EPR234" s="121"/>
      <c r="EPS234" s="121"/>
      <c r="EPT234" s="121"/>
      <c r="EPU234" s="121"/>
      <c r="EPV234" s="120"/>
      <c r="EPW234" s="125"/>
      <c r="EPX234" s="121"/>
      <c r="EPY234" s="121"/>
      <c r="EPZ234" s="15"/>
      <c r="EQA234" s="15"/>
      <c r="EQB234" s="120"/>
      <c r="EQC234" s="120"/>
      <c r="EQD234" s="121"/>
      <c r="EQE234" s="121"/>
      <c r="EQF234" s="120"/>
      <c r="EQG234" s="122"/>
      <c r="EQH234" s="123"/>
      <c r="EQI234" s="124"/>
      <c r="EQJ234" s="123"/>
      <c r="EQK234" s="121"/>
      <c r="EQL234" s="121"/>
      <c r="EQM234" s="121"/>
      <c r="EQN234" s="121"/>
      <c r="EQO234" s="121"/>
      <c r="EQP234" s="121"/>
      <c r="EQQ234" s="120"/>
      <c r="EQR234" s="125"/>
      <c r="EQS234" s="121"/>
      <c r="EQT234" s="121"/>
      <c r="EQU234" s="15"/>
      <c r="EQV234" s="15"/>
      <c r="EQW234" s="120"/>
      <c r="EQX234" s="120"/>
      <c r="EQY234" s="121"/>
      <c r="EQZ234" s="121"/>
      <c r="ERA234" s="120"/>
      <c r="ERB234" s="122"/>
      <c r="ERC234" s="123"/>
      <c r="ERD234" s="124"/>
      <c r="ERE234" s="123"/>
      <c r="ERF234" s="121"/>
      <c r="ERG234" s="121"/>
      <c r="ERH234" s="121"/>
      <c r="ERI234" s="121"/>
      <c r="ERJ234" s="121"/>
      <c r="ERK234" s="121"/>
      <c r="ERL234" s="120"/>
      <c r="ERM234" s="125"/>
      <c r="ERN234" s="121"/>
      <c r="ERO234" s="121"/>
      <c r="ERP234" s="15"/>
      <c r="ERQ234" s="15"/>
      <c r="ERR234" s="120"/>
      <c r="ERS234" s="120"/>
      <c r="ERT234" s="121"/>
      <c r="ERU234" s="121"/>
      <c r="ERV234" s="120"/>
      <c r="ERW234" s="122"/>
      <c r="ERX234" s="123"/>
      <c r="ERY234" s="124"/>
      <c r="ERZ234" s="123"/>
      <c r="ESA234" s="121"/>
      <c r="ESB234" s="121"/>
      <c r="ESC234" s="121"/>
      <c r="ESD234" s="121"/>
      <c r="ESE234" s="121"/>
      <c r="ESF234" s="121"/>
      <c r="ESG234" s="120"/>
      <c r="ESH234" s="125"/>
      <c r="ESI234" s="121"/>
      <c r="ESJ234" s="121"/>
      <c r="ESK234" s="15"/>
      <c r="ESL234" s="15"/>
      <c r="ESM234" s="120"/>
      <c r="ESN234" s="120"/>
      <c r="ESO234" s="121"/>
      <c r="ESP234" s="121"/>
      <c r="ESQ234" s="120"/>
      <c r="ESR234" s="122"/>
      <c r="ESS234" s="123"/>
      <c r="EST234" s="124"/>
      <c r="ESU234" s="123"/>
      <c r="ESV234" s="121"/>
      <c r="ESW234" s="121"/>
      <c r="ESX234" s="121"/>
      <c r="ESY234" s="121"/>
      <c r="ESZ234" s="121"/>
      <c r="ETA234" s="121"/>
      <c r="ETB234" s="120"/>
      <c r="ETC234" s="125"/>
      <c r="ETD234" s="121"/>
      <c r="ETE234" s="121"/>
      <c r="ETF234" s="15"/>
      <c r="ETG234" s="15"/>
      <c r="ETH234" s="120"/>
      <c r="ETI234" s="120"/>
      <c r="ETJ234" s="121"/>
      <c r="ETK234" s="121"/>
      <c r="ETL234" s="120"/>
      <c r="ETM234" s="122"/>
      <c r="ETN234" s="123"/>
      <c r="ETO234" s="124"/>
      <c r="ETP234" s="123"/>
      <c r="ETQ234" s="121"/>
      <c r="ETR234" s="121"/>
      <c r="ETS234" s="121"/>
      <c r="ETT234" s="121"/>
      <c r="ETU234" s="121"/>
      <c r="ETV234" s="121"/>
      <c r="ETW234" s="120"/>
      <c r="ETX234" s="125"/>
      <c r="ETY234" s="121"/>
      <c r="ETZ234" s="121"/>
      <c r="EUA234" s="15"/>
      <c r="EUB234" s="15"/>
      <c r="EUC234" s="120"/>
      <c r="EUD234" s="120"/>
      <c r="EUE234" s="121"/>
      <c r="EUF234" s="121"/>
      <c r="EUG234" s="120"/>
      <c r="EUH234" s="122"/>
      <c r="EUI234" s="123"/>
      <c r="EUJ234" s="124"/>
      <c r="EUK234" s="123"/>
      <c r="EUL234" s="121"/>
      <c r="EUM234" s="121"/>
      <c r="EUN234" s="121"/>
      <c r="EUO234" s="121"/>
      <c r="EUP234" s="121"/>
      <c r="EUQ234" s="121"/>
      <c r="EUR234" s="120"/>
      <c r="EUS234" s="125"/>
      <c r="EUT234" s="121"/>
      <c r="EUU234" s="121"/>
      <c r="EUV234" s="15"/>
      <c r="EUW234" s="15"/>
      <c r="EUX234" s="120"/>
      <c r="EUY234" s="120"/>
      <c r="EUZ234" s="121"/>
      <c r="EVA234" s="121"/>
      <c r="EVB234" s="120"/>
      <c r="EVC234" s="122"/>
      <c r="EVD234" s="123"/>
      <c r="EVE234" s="124"/>
      <c r="EVF234" s="123"/>
      <c r="EVG234" s="121"/>
      <c r="EVH234" s="121"/>
      <c r="EVI234" s="121"/>
      <c r="EVJ234" s="121"/>
      <c r="EVK234" s="121"/>
      <c r="EVL234" s="121"/>
      <c r="EVM234" s="120"/>
      <c r="EVN234" s="125"/>
      <c r="EVO234" s="121"/>
      <c r="EVP234" s="121"/>
      <c r="EVQ234" s="15"/>
      <c r="EVR234" s="15"/>
      <c r="EVS234" s="120"/>
      <c r="EVT234" s="120"/>
      <c r="EVU234" s="121"/>
      <c r="EVV234" s="121"/>
      <c r="EVW234" s="120"/>
      <c r="EVX234" s="122"/>
      <c r="EVY234" s="123"/>
      <c r="EVZ234" s="124"/>
      <c r="EWA234" s="123"/>
      <c r="EWB234" s="121"/>
      <c r="EWC234" s="121"/>
      <c r="EWD234" s="121"/>
      <c r="EWE234" s="121"/>
      <c r="EWF234" s="121"/>
      <c r="EWG234" s="121"/>
      <c r="EWH234" s="120"/>
      <c r="EWI234" s="125"/>
      <c r="EWJ234" s="121"/>
      <c r="EWK234" s="121"/>
      <c r="EWL234" s="15"/>
      <c r="EWM234" s="15"/>
      <c r="EWN234" s="120"/>
      <c r="EWO234" s="120"/>
      <c r="EWP234" s="121"/>
      <c r="EWQ234" s="121"/>
      <c r="EWR234" s="120"/>
      <c r="EWS234" s="122"/>
      <c r="EWT234" s="123"/>
      <c r="EWU234" s="124"/>
      <c r="EWV234" s="123"/>
      <c r="EWW234" s="121"/>
      <c r="EWX234" s="121"/>
      <c r="EWY234" s="121"/>
      <c r="EWZ234" s="121"/>
      <c r="EXA234" s="121"/>
      <c r="EXB234" s="121"/>
      <c r="EXC234" s="120"/>
      <c r="EXD234" s="125"/>
      <c r="EXE234" s="121"/>
      <c r="EXF234" s="121"/>
      <c r="EXG234" s="15"/>
      <c r="EXH234" s="15"/>
      <c r="EXI234" s="120"/>
      <c r="EXJ234" s="120"/>
      <c r="EXK234" s="121"/>
      <c r="EXL234" s="121"/>
      <c r="EXM234" s="120"/>
      <c r="EXN234" s="122"/>
      <c r="EXO234" s="123"/>
      <c r="EXP234" s="124"/>
      <c r="EXQ234" s="123"/>
      <c r="EXR234" s="121"/>
      <c r="EXS234" s="121"/>
      <c r="EXT234" s="121"/>
      <c r="EXU234" s="121"/>
      <c r="EXV234" s="121"/>
      <c r="EXW234" s="121"/>
      <c r="EXX234" s="120"/>
      <c r="EXY234" s="125"/>
      <c r="EXZ234" s="121"/>
      <c r="EYA234" s="121"/>
      <c r="EYB234" s="15"/>
      <c r="EYC234" s="15"/>
      <c r="EYD234" s="120"/>
      <c r="EYE234" s="120"/>
      <c r="EYF234" s="121"/>
      <c r="EYG234" s="121"/>
      <c r="EYH234" s="120"/>
      <c r="EYI234" s="122"/>
      <c r="EYJ234" s="123"/>
      <c r="EYK234" s="124"/>
      <c r="EYL234" s="123"/>
      <c r="EYM234" s="121"/>
      <c r="EYN234" s="121"/>
      <c r="EYO234" s="121"/>
      <c r="EYP234" s="121"/>
      <c r="EYQ234" s="121"/>
      <c r="EYR234" s="121"/>
      <c r="EYS234" s="120"/>
      <c r="EYT234" s="125"/>
      <c r="EYU234" s="121"/>
      <c r="EYV234" s="121"/>
      <c r="EYW234" s="15"/>
      <c r="EYX234" s="15"/>
      <c r="EYY234" s="120"/>
      <c r="EYZ234" s="120"/>
      <c r="EZA234" s="121"/>
      <c r="EZB234" s="121"/>
      <c r="EZC234" s="120"/>
      <c r="EZD234" s="122"/>
      <c r="EZE234" s="123"/>
      <c r="EZF234" s="124"/>
      <c r="EZG234" s="123"/>
      <c r="EZH234" s="121"/>
      <c r="EZI234" s="121"/>
      <c r="EZJ234" s="121"/>
      <c r="EZK234" s="121"/>
      <c r="EZL234" s="121"/>
      <c r="EZM234" s="121"/>
      <c r="EZN234" s="120"/>
      <c r="EZO234" s="125"/>
      <c r="EZP234" s="121"/>
      <c r="EZQ234" s="121"/>
      <c r="EZR234" s="15"/>
      <c r="EZS234" s="15"/>
      <c r="EZT234" s="120"/>
      <c r="EZU234" s="120"/>
      <c r="EZV234" s="121"/>
      <c r="EZW234" s="121"/>
      <c r="EZX234" s="120"/>
      <c r="EZY234" s="122"/>
      <c r="EZZ234" s="123"/>
      <c r="FAA234" s="124"/>
      <c r="FAB234" s="123"/>
      <c r="FAC234" s="121"/>
      <c r="FAD234" s="121"/>
      <c r="FAE234" s="121"/>
      <c r="FAF234" s="121"/>
      <c r="FAG234" s="121"/>
      <c r="FAH234" s="121"/>
      <c r="FAI234" s="120"/>
      <c r="FAJ234" s="125"/>
      <c r="FAK234" s="121"/>
      <c r="FAL234" s="121"/>
      <c r="FAM234" s="15"/>
      <c r="FAN234" s="15"/>
      <c r="FAO234" s="120"/>
      <c r="FAP234" s="120"/>
      <c r="FAQ234" s="121"/>
      <c r="FAR234" s="121"/>
      <c r="FAS234" s="120"/>
      <c r="FAT234" s="122"/>
      <c r="FAU234" s="123"/>
      <c r="FAV234" s="124"/>
      <c r="FAW234" s="123"/>
      <c r="FAX234" s="121"/>
      <c r="FAY234" s="121"/>
      <c r="FAZ234" s="121"/>
      <c r="FBA234" s="121"/>
      <c r="FBB234" s="121"/>
      <c r="FBC234" s="121"/>
      <c r="FBD234" s="120"/>
      <c r="FBE234" s="125"/>
      <c r="FBF234" s="121"/>
      <c r="FBG234" s="121"/>
      <c r="FBH234" s="15"/>
      <c r="FBI234" s="15"/>
      <c r="FBJ234" s="120"/>
      <c r="FBK234" s="120"/>
      <c r="FBL234" s="121"/>
      <c r="FBM234" s="121"/>
      <c r="FBN234" s="120"/>
      <c r="FBO234" s="122"/>
      <c r="FBP234" s="123"/>
      <c r="FBQ234" s="124"/>
      <c r="FBR234" s="123"/>
      <c r="FBS234" s="121"/>
      <c r="FBT234" s="121"/>
      <c r="FBU234" s="121"/>
      <c r="FBV234" s="121"/>
      <c r="FBW234" s="121"/>
      <c r="FBX234" s="121"/>
      <c r="FBY234" s="120"/>
      <c r="FBZ234" s="125"/>
      <c r="FCA234" s="121"/>
      <c r="FCB234" s="121"/>
      <c r="FCC234" s="15"/>
      <c r="FCD234" s="15"/>
      <c r="FCE234" s="120"/>
      <c r="FCF234" s="120"/>
      <c r="FCG234" s="121"/>
      <c r="FCH234" s="121"/>
      <c r="FCI234" s="120"/>
      <c r="FCJ234" s="122"/>
      <c r="FCK234" s="123"/>
      <c r="FCL234" s="124"/>
      <c r="FCM234" s="123"/>
      <c r="FCN234" s="121"/>
      <c r="FCO234" s="121"/>
      <c r="FCP234" s="121"/>
      <c r="FCQ234" s="121"/>
      <c r="FCR234" s="121"/>
      <c r="FCS234" s="121"/>
      <c r="FCT234" s="120"/>
      <c r="FCU234" s="125"/>
      <c r="FCV234" s="121"/>
      <c r="FCW234" s="121"/>
      <c r="FCX234" s="15"/>
      <c r="FCY234" s="15"/>
      <c r="FCZ234" s="120"/>
      <c r="FDA234" s="120"/>
      <c r="FDB234" s="121"/>
      <c r="FDC234" s="121"/>
      <c r="FDD234" s="120"/>
      <c r="FDE234" s="122"/>
      <c r="FDF234" s="123"/>
      <c r="FDG234" s="124"/>
      <c r="FDH234" s="123"/>
      <c r="FDI234" s="121"/>
      <c r="FDJ234" s="121"/>
      <c r="FDK234" s="121"/>
      <c r="FDL234" s="121"/>
      <c r="FDM234" s="121"/>
      <c r="FDN234" s="121"/>
      <c r="FDO234" s="120"/>
      <c r="FDP234" s="125"/>
      <c r="FDQ234" s="121"/>
      <c r="FDR234" s="121"/>
      <c r="FDS234" s="15"/>
      <c r="FDT234" s="15"/>
      <c r="FDU234" s="120"/>
      <c r="FDV234" s="120"/>
      <c r="FDW234" s="121"/>
      <c r="FDX234" s="121"/>
      <c r="FDY234" s="120"/>
      <c r="FDZ234" s="122"/>
      <c r="FEA234" s="123"/>
      <c r="FEB234" s="124"/>
      <c r="FEC234" s="123"/>
      <c r="FED234" s="121"/>
      <c r="FEE234" s="121"/>
      <c r="FEF234" s="121"/>
      <c r="FEG234" s="121"/>
      <c r="FEH234" s="121"/>
      <c r="FEI234" s="121"/>
      <c r="FEJ234" s="120"/>
      <c r="FEK234" s="125"/>
      <c r="FEL234" s="121"/>
      <c r="FEM234" s="121"/>
      <c r="FEN234" s="15"/>
      <c r="FEO234" s="15"/>
      <c r="FEP234" s="120"/>
      <c r="FEQ234" s="120"/>
      <c r="FER234" s="121"/>
      <c r="FES234" s="121"/>
      <c r="FET234" s="120"/>
      <c r="FEU234" s="122"/>
      <c r="FEV234" s="123"/>
      <c r="FEW234" s="124"/>
      <c r="FEX234" s="123"/>
      <c r="FEY234" s="121"/>
      <c r="FEZ234" s="121"/>
      <c r="FFA234" s="121"/>
      <c r="FFB234" s="121"/>
      <c r="FFC234" s="121"/>
      <c r="FFD234" s="121"/>
      <c r="FFE234" s="120"/>
      <c r="FFF234" s="125"/>
      <c r="FFG234" s="121"/>
      <c r="FFH234" s="121"/>
      <c r="FFI234" s="15"/>
      <c r="FFJ234" s="15"/>
      <c r="FFK234" s="120"/>
      <c r="FFL234" s="120"/>
      <c r="FFM234" s="121"/>
      <c r="FFN234" s="121"/>
      <c r="FFO234" s="120"/>
      <c r="FFP234" s="122"/>
      <c r="FFQ234" s="123"/>
      <c r="FFR234" s="124"/>
      <c r="FFS234" s="123"/>
      <c r="FFT234" s="121"/>
      <c r="FFU234" s="121"/>
      <c r="FFV234" s="121"/>
      <c r="FFW234" s="121"/>
      <c r="FFX234" s="121"/>
      <c r="FFY234" s="121"/>
      <c r="FFZ234" s="120"/>
      <c r="FGA234" s="125"/>
      <c r="FGB234" s="121"/>
      <c r="FGC234" s="121"/>
      <c r="FGD234" s="15"/>
      <c r="FGE234" s="15"/>
      <c r="FGF234" s="120"/>
      <c r="FGG234" s="120"/>
      <c r="FGH234" s="121"/>
      <c r="FGI234" s="121"/>
      <c r="FGJ234" s="120"/>
      <c r="FGK234" s="122"/>
      <c r="FGL234" s="123"/>
      <c r="FGM234" s="124"/>
      <c r="FGN234" s="123"/>
      <c r="FGO234" s="121"/>
      <c r="FGP234" s="121"/>
      <c r="FGQ234" s="121"/>
      <c r="FGR234" s="121"/>
      <c r="FGS234" s="121"/>
      <c r="FGT234" s="121"/>
      <c r="FGU234" s="120"/>
      <c r="FGV234" s="125"/>
      <c r="FGW234" s="121"/>
      <c r="FGX234" s="121"/>
      <c r="FGY234" s="15"/>
      <c r="FGZ234" s="15"/>
      <c r="FHA234" s="120"/>
      <c r="FHB234" s="120"/>
      <c r="FHC234" s="121"/>
      <c r="FHD234" s="121"/>
      <c r="FHE234" s="120"/>
      <c r="FHF234" s="122"/>
      <c r="FHG234" s="123"/>
      <c r="FHH234" s="124"/>
      <c r="FHI234" s="123"/>
      <c r="FHJ234" s="121"/>
      <c r="FHK234" s="121"/>
      <c r="FHL234" s="121"/>
      <c r="FHM234" s="121"/>
      <c r="FHN234" s="121"/>
      <c r="FHO234" s="121"/>
      <c r="FHP234" s="120"/>
      <c r="FHQ234" s="125"/>
      <c r="FHR234" s="121"/>
      <c r="FHS234" s="121"/>
      <c r="FHT234" s="15"/>
      <c r="FHU234" s="15"/>
      <c r="FHV234" s="120"/>
      <c r="FHW234" s="120"/>
      <c r="FHX234" s="121"/>
      <c r="FHY234" s="121"/>
      <c r="FHZ234" s="120"/>
      <c r="FIA234" s="122"/>
      <c r="FIB234" s="123"/>
      <c r="FIC234" s="124"/>
      <c r="FID234" s="123"/>
      <c r="FIE234" s="121"/>
      <c r="FIF234" s="121"/>
      <c r="FIG234" s="121"/>
      <c r="FIH234" s="121"/>
      <c r="FII234" s="121"/>
      <c r="FIJ234" s="121"/>
      <c r="FIK234" s="120"/>
      <c r="FIL234" s="125"/>
      <c r="FIM234" s="121"/>
      <c r="FIN234" s="121"/>
      <c r="FIO234" s="15"/>
      <c r="FIP234" s="15"/>
      <c r="FIQ234" s="120"/>
      <c r="FIR234" s="120"/>
      <c r="FIS234" s="121"/>
      <c r="FIT234" s="121"/>
      <c r="FIU234" s="120"/>
      <c r="FIV234" s="122"/>
      <c r="FIW234" s="123"/>
      <c r="FIX234" s="124"/>
      <c r="FIY234" s="123"/>
      <c r="FIZ234" s="121"/>
      <c r="FJA234" s="121"/>
      <c r="FJB234" s="121"/>
      <c r="FJC234" s="121"/>
      <c r="FJD234" s="121"/>
      <c r="FJE234" s="121"/>
      <c r="FJF234" s="120"/>
      <c r="FJG234" s="125"/>
      <c r="FJH234" s="121"/>
      <c r="FJI234" s="121"/>
      <c r="FJJ234" s="15"/>
      <c r="FJK234" s="15"/>
      <c r="FJL234" s="120"/>
      <c r="FJM234" s="120"/>
      <c r="FJN234" s="121"/>
      <c r="FJO234" s="121"/>
      <c r="FJP234" s="120"/>
      <c r="FJQ234" s="122"/>
      <c r="FJR234" s="123"/>
      <c r="FJS234" s="124"/>
      <c r="FJT234" s="123"/>
      <c r="FJU234" s="121"/>
      <c r="FJV234" s="121"/>
      <c r="FJW234" s="121"/>
      <c r="FJX234" s="121"/>
      <c r="FJY234" s="121"/>
      <c r="FJZ234" s="121"/>
      <c r="FKA234" s="120"/>
      <c r="FKB234" s="125"/>
      <c r="FKC234" s="121"/>
      <c r="FKD234" s="121"/>
      <c r="FKE234" s="15"/>
      <c r="FKF234" s="15"/>
      <c r="FKG234" s="120"/>
      <c r="FKH234" s="120"/>
      <c r="FKI234" s="121"/>
      <c r="FKJ234" s="121"/>
      <c r="FKK234" s="120"/>
      <c r="FKL234" s="122"/>
      <c r="FKM234" s="123"/>
      <c r="FKN234" s="124"/>
      <c r="FKO234" s="123"/>
      <c r="FKP234" s="121"/>
      <c r="FKQ234" s="121"/>
      <c r="FKR234" s="121"/>
      <c r="FKS234" s="121"/>
      <c r="FKT234" s="121"/>
      <c r="FKU234" s="121"/>
      <c r="FKV234" s="120"/>
      <c r="FKW234" s="125"/>
      <c r="FKX234" s="121"/>
      <c r="FKY234" s="121"/>
      <c r="FKZ234" s="15"/>
      <c r="FLA234" s="15"/>
      <c r="FLB234" s="120"/>
      <c r="FLC234" s="120"/>
      <c r="FLD234" s="121"/>
      <c r="FLE234" s="121"/>
      <c r="FLF234" s="120"/>
      <c r="FLG234" s="122"/>
      <c r="FLH234" s="123"/>
      <c r="FLI234" s="124"/>
      <c r="FLJ234" s="123"/>
      <c r="FLK234" s="121"/>
      <c r="FLL234" s="121"/>
      <c r="FLM234" s="121"/>
      <c r="FLN234" s="121"/>
      <c r="FLO234" s="121"/>
      <c r="FLP234" s="121"/>
      <c r="FLQ234" s="120"/>
      <c r="FLR234" s="125"/>
      <c r="FLS234" s="121"/>
      <c r="FLT234" s="121"/>
      <c r="FLU234" s="15"/>
      <c r="FLV234" s="15"/>
      <c r="FLW234" s="120"/>
      <c r="FLX234" s="120"/>
      <c r="FLY234" s="121"/>
      <c r="FLZ234" s="121"/>
      <c r="FMA234" s="120"/>
      <c r="FMB234" s="122"/>
      <c r="FMC234" s="123"/>
      <c r="FMD234" s="124"/>
      <c r="FME234" s="123"/>
      <c r="FMF234" s="121"/>
      <c r="FMG234" s="121"/>
      <c r="FMH234" s="121"/>
      <c r="FMI234" s="121"/>
      <c r="FMJ234" s="121"/>
      <c r="FMK234" s="121"/>
      <c r="FML234" s="120"/>
      <c r="FMM234" s="125"/>
      <c r="FMN234" s="121"/>
      <c r="FMO234" s="121"/>
      <c r="FMP234" s="15"/>
      <c r="FMQ234" s="15"/>
      <c r="FMR234" s="120"/>
      <c r="FMS234" s="120"/>
      <c r="FMT234" s="121"/>
      <c r="FMU234" s="121"/>
      <c r="FMV234" s="120"/>
      <c r="FMW234" s="122"/>
      <c r="FMX234" s="123"/>
      <c r="FMY234" s="124"/>
      <c r="FMZ234" s="123"/>
      <c r="FNA234" s="121"/>
      <c r="FNB234" s="121"/>
      <c r="FNC234" s="121"/>
      <c r="FND234" s="121"/>
      <c r="FNE234" s="121"/>
      <c r="FNF234" s="121"/>
      <c r="FNG234" s="120"/>
      <c r="FNH234" s="125"/>
      <c r="FNI234" s="121"/>
      <c r="FNJ234" s="121"/>
      <c r="FNK234" s="15"/>
      <c r="FNL234" s="15"/>
      <c r="FNM234" s="120"/>
      <c r="FNN234" s="120"/>
      <c r="FNO234" s="121"/>
      <c r="FNP234" s="121"/>
      <c r="FNQ234" s="120"/>
      <c r="FNR234" s="122"/>
      <c r="FNS234" s="123"/>
      <c r="FNT234" s="124"/>
      <c r="FNU234" s="123"/>
      <c r="FNV234" s="121"/>
      <c r="FNW234" s="121"/>
      <c r="FNX234" s="121"/>
      <c r="FNY234" s="121"/>
      <c r="FNZ234" s="121"/>
      <c r="FOA234" s="121"/>
      <c r="FOB234" s="120"/>
      <c r="FOC234" s="125"/>
      <c r="FOD234" s="121"/>
      <c r="FOE234" s="121"/>
      <c r="FOF234" s="15"/>
      <c r="FOG234" s="15"/>
      <c r="FOH234" s="120"/>
      <c r="FOI234" s="120"/>
      <c r="FOJ234" s="121"/>
      <c r="FOK234" s="121"/>
      <c r="FOL234" s="120"/>
      <c r="FOM234" s="122"/>
      <c r="FON234" s="123"/>
      <c r="FOO234" s="124"/>
      <c r="FOP234" s="123"/>
      <c r="FOQ234" s="121"/>
      <c r="FOR234" s="121"/>
      <c r="FOS234" s="121"/>
      <c r="FOT234" s="121"/>
      <c r="FOU234" s="121"/>
      <c r="FOV234" s="121"/>
      <c r="FOW234" s="120"/>
      <c r="FOX234" s="125"/>
      <c r="FOY234" s="121"/>
      <c r="FOZ234" s="121"/>
      <c r="FPA234" s="15"/>
      <c r="FPB234" s="15"/>
      <c r="FPC234" s="120"/>
      <c r="FPD234" s="120"/>
      <c r="FPE234" s="121"/>
      <c r="FPF234" s="121"/>
      <c r="FPG234" s="120"/>
      <c r="FPH234" s="122"/>
      <c r="FPI234" s="123"/>
      <c r="FPJ234" s="124"/>
      <c r="FPK234" s="123"/>
      <c r="FPL234" s="121"/>
      <c r="FPM234" s="121"/>
      <c r="FPN234" s="121"/>
      <c r="FPO234" s="121"/>
      <c r="FPP234" s="121"/>
      <c r="FPQ234" s="121"/>
      <c r="FPR234" s="120"/>
      <c r="FPS234" s="125"/>
      <c r="FPT234" s="121"/>
      <c r="FPU234" s="121"/>
      <c r="FPV234" s="15"/>
      <c r="FPW234" s="15"/>
      <c r="FPX234" s="120"/>
      <c r="FPY234" s="120"/>
      <c r="FPZ234" s="121"/>
      <c r="FQA234" s="121"/>
      <c r="FQB234" s="120"/>
      <c r="FQC234" s="122"/>
      <c r="FQD234" s="123"/>
      <c r="FQE234" s="124"/>
      <c r="FQF234" s="123"/>
      <c r="FQG234" s="121"/>
      <c r="FQH234" s="121"/>
      <c r="FQI234" s="121"/>
      <c r="FQJ234" s="121"/>
      <c r="FQK234" s="121"/>
      <c r="FQL234" s="121"/>
      <c r="FQM234" s="120"/>
      <c r="FQN234" s="125"/>
      <c r="FQO234" s="121"/>
      <c r="FQP234" s="121"/>
      <c r="FQQ234" s="15"/>
      <c r="FQR234" s="15"/>
      <c r="FQS234" s="120"/>
      <c r="FQT234" s="120"/>
      <c r="FQU234" s="121"/>
      <c r="FQV234" s="121"/>
      <c r="FQW234" s="120"/>
      <c r="FQX234" s="122"/>
      <c r="FQY234" s="123"/>
      <c r="FQZ234" s="124"/>
      <c r="FRA234" s="123"/>
      <c r="FRB234" s="121"/>
      <c r="FRC234" s="121"/>
      <c r="FRD234" s="121"/>
      <c r="FRE234" s="121"/>
      <c r="FRF234" s="121"/>
      <c r="FRG234" s="121"/>
      <c r="FRH234" s="120"/>
      <c r="FRI234" s="125"/>
      <c r="FRJ234" s="121"/>
      <c r="FRK234" s="121"/>
      <c r="FRL234" s="15"/>
      <c r="FRM234" s="15"/>
      <c r="FRN234" s="120"/>
      <c r="FRO234" s="120"/>
      <c r="FRP234" s="121"/>
      <c r="FRQ234" s="121"/>
      <c r="FRR234" s="120"/>
      <c r="FRS234" s="122"/>
      <c r="FRT234" s="123"/>
      <c r="FRU234" s="124"/>
      <c r="FRV234" s="123"/>
      <c r="FRW234" s="121"/>
      <c r="FRX234" s="121"/>
      <c r="FRY234" s="121"/>
      <c r="FRZ234" s="121"/>
      <c r="FSA234" s="121"/>
      <c r="FSB234" s="121"/>
      <c r="FSC234" s="120"/>
      <c r="FSD234" s="125"/>
      <c r="FSE234" s="121"/>
      <c r="FSF234" s="121"/>
      <c r="FSG234" s="15"/>
      <c r="FSH234" s="15"/>
      <c r="FSI234" s="120"/>
      <c r="FSJ234" s="120"/>
      <c r="FSK234" s="121"/>
      <c r="FSL234" s="121"/>
      <c r="FSM234" s="120"/>
      <c r="FSN234" s="122"/>
      <c r="FSO234" s="123"/>
      <c r="FSP234" s="124"/>
      <c r="FSQ234" s="123"/>
      <c r="FSR234" s="121"/>
      <c r="FSS234" s="121"/>
      <c r="FST234" s="121"/>
      <c r="FSU234" s="121"/>
      <c r="FSV234" s="121"/>
      <c r="FSW234" s="121"/>
      <c r="FSX234" s="120"/>
      <c r="FSY234" s="125"/>
      <c r="FSZ234" s="121"/>
      <c r="FTA234" s="121"/>
      <c r="FTB234" s="15"/>
      <c r="FTC234" s="15"/>
      <c r="FTD234" s="120"/>
      <c r="FTE234" s="120"/>
      <c r="FTF234" s="121"/>
      <c r="FTG234" s="121"/>
      <c r="FTH234" s="120"/>
      <c r="FTI234" s="122"/>
      <c r="FTJ234" s="123"/>
      <c r="FTK234" s="124"/>
      <c r="FTL234" s="123"/>
      <c r="FTM234" s="121"/>
      <c r="FTN234" s="121"/>
      <c r="FTO234" s="121"/>
      <c r="FTP234" s="121"/>
      <c r="FTQ234" s="121"/>
      <c r="FTR234" s="121"/>
      <c r="FTS234" s="120"/>
      <c r="FTT234" s="125"/>
      <c r="FTU234" s="121"/>
      <c r="FTV234" s="121"/>
      <c r="FTW234" s="15"/>
      <c r="FTX234" s="15"/>
      <c r="FTY234" s="120"/>
      <c r="FTZ234" s="120"/>
      <c r="FUA234" s="121"/>
      <c r="FUB234" s="121"/>
      <c r="FUC234" s="120"/>
      <c r="FUD234" s="122"/>
      <c r="FUE234" s="123"/>
      <c r="FUF234" s="124"/>
      <c r="FUG234" s="123"/>
      <c r="FUH234" s="121"/>
      <c r="FUI234" s="121"/>
      <c r="FUJ234" s="121"/>
      <c r="FUK234" s="121"/>
      <c r="FUL234" s="121"/>
      <c r="FUM234" s="121"/>
      <c r="FUN234" s="120"/>
      <c r="FUO234" s="125"/>
      <c r="FUP234" s="121"/>
      <c r="FUQ234" s="121"/>
      <c r="FUR234" s="15"/>
      <c r="FUS234" s="15"/>
      <c r="FUT234" s="120"/>
      <c r="FUU234" s="120"/>
      <c r="FUV234" s="121"/>
      <c r="FUW234" s="121"/>
      <c r="FUX234" s="120"/>
      <c r="FUY234" s="122"/>
      <c r="FUZ234" s="123"/>
      <c r="FVA234" s="124"/>
      <c r="FVB234" s="123"/>
      <c r="FVC234" s="121"/>
      <c r="FVD234" s="121"/>
      <c r="FVE234" s="121"/>
      <c r="FVF234" s="121"/>
      <c r="FVG234" s="121"/>
      <c r="FVH234" s="121"/>
      <c r="FVI234" s="120"/>
      <c r="FVJ234" s="125"/>
      <c r="FVK234" s="121"/>
      <c r="FVL234" s="121"/>
      <c r="FVM234" s="15"/>
      <c r="FVN234" s="15"/>
      <c r="FVO234" s="120"/>
      <c r="FVP234" s="120"/>
      <c r="FVQ234" s="121"/>
      <c r="FVR234" s="121"/>
      <c r="FVS234" s="120"/>
      <c r="FVT234" s="122"/>
      <c r="FVU234" s="123"/>
      <c r="FVV234" s="124"/>
      <c r="FVW234" s="123"/>
      <c r="FVX234" s="121"/>
      <c r="FVY234" s="121"/>
      <c r="FVZ234" s="121"/>
      <c r="FWA234" s="121"/>
      <c r="FWB234" s="121"/>
      <c r="FWC234" s="121"/>
      <c r="FWD234" s="120"/>
      <c r="FWE234" s="125"/>
      <c r="FWF234" s="121"/>
      <c r="FWG234" s="121"/>
      <c r="FWH234" s="15"/>
      <c r="FWI234" s="15"/>
      <c r="FWJ234" s="120"/>
      <c r="FWK234" s="120"/>
      <c r="FWL234" s="121"/>
      <c r="FWM234" s="121"/>
      <c r="FWN234" s="120"/>
      <c r="FWO234" s="122"/>
      <c r="FWP234" s="123"/>
      <c r="FWQ234" s="124"/>
      <c r="FWR234" s="123"/>
      <c r="FWS234" s="121"/>
      <c r="FWT234" s="121"/>
      <c r="FWU234" s="121"/>
      <c r="FWV234" s="121"/>
      <c r="FWW234" s="121"/>
      <c r="FWX234" s="121"/>
      <c r="FWY234" s="120"/>
      <c r="FWZ234" s="125"/>
      <c r="FXA234" s="121"/>
      <c r="FXB234" s="121"/>
      <c r="FXC234" s="15"/>
      <c r="FXD234" s="15"/>
      <c r="FXE234" s="120"/>
      <c r="FXF234" s="120"/>
      <c r="FXG234" s="121"/>
      <c r="FXH234" s="121"/>
      <c r="FXI234" s="120"/>
      <c r="FXJ234" s="122"/>
      <c r="FXK234" s="123"/>
      <c r="FXL234" s="124"/>
      <c r="FXM234" s="123"/>
      <c r="FXN234" s="121"/>
      <c r="FXO234" s="121"/>
      <c r="FXP234" s="121"/>
      <c r="FXQ234" s="121"/>
      <c r="FXR234" s="121"/>
      <c r="FXS234" s="121"/>
      <c r="FXT234" s="120"/>
      <c r="FXU234" s="125"/>
      <c r="FXV234" s="121"/>
      <c r="FXW234" s="121"/>
      <c r="FXX234" s="15"/>
      <c r="FXY234" s="15"/>
      <c r="FXZ234" s="120"/>
      <c r="FYA234" s="120"/>
      <c r="FYB234" s="121"/>
      <c r="FYC234" s="121"/>
      <c r="FYD234" s="120"/>
      <c r="FYE234" s="122"/>
      <c r="FYF234" s="123"/>
      <c r="FYG234" s="124"/>
      <c r="FYH234" s="123"/>
      <c r="FYI234" s="121"/>
      <c r="FYJ234" s="121"/>
      <c r="FYK234" s="121"/>
      <c r="FYL234" s="121"/>
      <c r="FYM234" s="121"/>
      <c r="FYN234" s="121"/>
      <c r="FYO234" s="120"/>
      <c r="FYP234" s="125"/>
      <c r="FYQ234" s="121"/>
      <c r="FYR234" s="121"/>
      <c r="FYS234" s="15"/>
      <c r="FYT234" s="15"/>
      <c r="FYU234" s="120"/>
      <c r="FYV234" s="120"/>
      <c r="FYW234" s="121"/>
      <c r="FYX234" s="121"/>
      <c r="FYY234" s="120"/>
      <c r="FYZ234" s="122"/>
      <c r="FZA234" s="123"/>
      <c r="FZB234" s="124"/>
      <c r="FZC234" s="123"/>
      <c r="FZD234" s="121"/>
      <c r="FZE234" s="121"/>
      <c r="FZF234" s="121"/>
      <c r="FZG234" s="121"/>
      <c r="FZH234" s="121"/>
      <c r="FZI234" s="121"/>
      <c r="FZJ234" s="120"/>
      <c r="FZK234" s="125"/>
      <c r="FZL234" s="121"/>
      <c r="FZM234" s="121"/>
      <c r="FZN234" s="15"/>
      <c r="FZO234" s="15"/>
      <c r="FZP234" s="120"/>
      <c r="FZQ234" s="120"/>
      <c r="FZR234" s="121"/>
      <c r="FZS234" s="121"/>
      <c r="FZT234" s="120"/>
      <c r="FZU234" s="122"/>
      <c r="FZV234" s="123"/>
      <c r="FZW234" s="124"/>
      <c r="FZX234" s="123"/>
      <c r="FZY234" s="121"/>
      <c r="FZZ234" s="121"/>
      <c r="GAA234" s="121"/>
      <c r="GAB234" s="121"/>
      <c r="GAC234" s="121"/>
      <c r="GAD234" s="121"/>
      <c r="GAE234" s="120"/>
      <c r="GAF234" s="125"/>
      <c r="GAG234" s="121"/>
      <c r="GAH234" s="121"/>
      <c r="GAI234" s="15"/>
      <c r="GAJ234" s="15"/>
      <c r="GAK234" s="120"/>
      <c r="GAL234" s="120"/>
      <c r="GAM234" s="121"/>
      <c r="GAN234" s="121"/>
      <c r="GAO234" s="120"/>
      <c r="GAP234" s="122"/>
      <c r="GAQ234" s="123"/>
      <c r="GAR234" s="124"/>
      <c r="GAS234" s="123"/>
      <c r="GAT234" s="121"/>
      <c r="GAU234" s="121"/>
      <c r="GAV234" s="121"/>
      <c r="GAW234" s="121"/>
      <c r="GAX234" s="121"/>
      <c r="GAY234" s="121"/>
      <c r="GAZ234" s="120"/>
      <c r="GBA234" s="125"/>
      <c r="GBB234" s="121"/>
      <c r="GBC234" s="121"/>
      <c r="GBD234" s="15"/>
      <c r="GBE234" s="15"/>
      <c r="GBF234" s="120"/>
      <c r="GBG234" s="120"/>
      <c r="GBH234" s="121"/>
      <c r="GBI234" s="121"/>
      <c r="GBJ234" s="120"/>
      <c r="GBK234" s="122"/>
      <c r="GBL234" s="123"/>
      <c r="GBM234" s="124"/>
      <c r="GBN234" s="123"/>
      <c r="GBO234" s="121"/>
      <c r="GBP234" s="121"/>
      <c r="GBQ234" s="121"/>
      <c r="GBR234" s="121"/>
      <c r="GBS234" s="121"/>
      <c r="GBT234" s="121"/>
      <c r="GBU234" s="120"/>
      <c r="GBV234" s="125"/>
      <c r="GBW234" s="121"/>
      <c r="GBX234" s="121"/>
      <c r="GBY234" s="15"/>
      <c r="GBZ234" s="15"/>
      <c r="GCA234" s="120"/>
      <c r="GCB234" s="120"/>
      <c r="GCC234" s="121"/>
      <c r="GCD234" s="121"/>
      <c r="GCE234" s="120"/>
      <c r="GCF234" s="122"/>
      <c r="GCG234" s="123"/>
      <c r="GCH234" s="124"/>
      <c r="GCI234" s="123"/>
      <c r="GCJ234" s="121"/>
      <c r="GCK234" s="121"/>
      <c r="GCL234" s="121"/>
      <c r="GCM234" s="121"/>
      <c r="GCN234" s="121"/>
      <c r="GCO234" s="121"/>
      <c r="GCP234" s="120"/>
      <c r="GCQ234" s="125"/>
      <c r="GCR234" s="121"/>
      <c r="GCS234" s="121"/>
      <c r="GCT234" s="15"/>
      <c r="GCU234" s="15"/>
      <c r="GCV234" s="120"/>
      <c r="GCW234" s="120"/>
      <c r="GCX234" s="121"/>
      <c r="GCY234" s="121"/>
      <c r="GCZ234" s="120"/>
      <c r="GDA234" s="122"/>
      <c r="GDB234" s="123"/>
      <c r="GDC234" s="124"/>
      <c r="GDD234" s="123"/>
      <c r="GDE234" s="121"/>
      <c r="GDF234" s="121"/>
      <c r="GDG234" s="121"/>
      <c r="GDH234" s="121"/>
      <c r="GDI234" s="121"/>
      <c r="GDJ234" s="121"/>
      <c r="GDK234" s="120"/>
      <c r="GDL234" s="125"/>
      <c r="GDM234" s="121"/>
      <c r="GDN234" s="121"/>
      <c r="GDO234" s="15"/>
      <c r="GDP234" s="15"/>
      <c r="GDQ234" s="120"/>
      <c r="GDR234" s="120"/>
      <c r="GDS234" s="121"/>
      <c r="GDT234" s="121"/>
      <c r="GDU234" s="120"/>
      <c r="GDV234" s="122"/>
      <c r="GDW234" s="123"/>
      <c r="GDX234" s="124"/>
      <c r="GDY234" s="123"/>
      <c r="GDZ234" s="121"/>
      <c r="GEA234" s="121"/>
      <c r="GEB234" s="121"/>
      <c r="GEC234" s="121"/>
      <c r="GED234" s="121"/>
      <c r="GEE234" s="121"/>
      <c r="GEF234" s="120"/>
      <c r="GEG234" s="125"/>
      <c r="GEH234" s="121"/>
      <c r="GEI234" s="121"/>
      <c r="GEJ234" s="15"/>
      <c r="GEK234" s="15"/>
      <c r="GEL234" s="120"/>
      <c r="GEM234" s="120"/>
      <c r="GEN234" s="121"/>
      <c r="GEO234" s="121"/>
      <c r="GEP234" s="120"/>
      <c r="GEQ234" s="122"/>
      <c r="GER234" s="123"/>
      <c r="GES234" s="124"/>
      <c r="GET234" s="123"/>
      <c r="GEU234" s="121"/>
      <c r="GEV234" s="121"/>
      <c r="GEW234" s="121"/>
      <c r="GEX234" s="121"/>
      <c r="GEY234" s="121"/>
      <c r="GEZ234" s="121"/>
      <c r="GFA234" s="120"/>
      <c r="GFB234" s="125"/>
      <c r="GFC234" s="121"/>
      <c r="GFD234" s="121"/>
      <c r="GFE234" s="15"/>
      <c r="GFF234" s="15"/>
      <c r="GFG234" s="120"/>
      <c r="GFH234" s="120"/>
      <c r="GFI234" s="121"/>
      <c r="GFJ234" s="121"/>
      <c r="GFK234" s="120"/>
      <c r="GFL234" s="122"/>
      <c r="GFM234" s="123"/>
      <c r="GFN234" s="124"/>
      <c r="GFO234" s="123"/>
      <c r="GFP234" s="121"/>
      <c r="GFQ234" s="121"/>
      <c r="GFR234" s="121"/>
      <c r="GFS234" s="121"/>
      <c r="GFT234" s="121"/>
      <c r="GFU234" s="121"/>
      <c r="GFV234" s="120"/>
      <c r="GFW234" s="125"/>
      <c r="GFX234" s="121"/>
      <c r="GFY234" s="121"/>
      <c r="GFZ234" s="15"/>
      <c r="GGA234" s="15"/>
      <c r="GGB234" s="120"/>
      <c r="GGC234" s="120"/>
      <c r="GGD234" s="121"/>
      <c r="GGE234" s="121"/>
      <c r="GGF234" s="120"/>
      <c r="GGG234" s="122"/>
      <c r="GGH234" s="123"/>
      <c r="GGI234" s="124"/>
      <c r="GGJ234" s="123"/>
      <c r="GGK234" s="121"/>
      <c r="GGL234" s="121"/>
      <c r="GGM234" s="121"/>
      <c r="GGN234" s="121"/>
      <c r="GGO234" s="121"/>
      <c r="GGP234" s="121"/>
      <c r="GGQ234" s="120"/>
      <c r="GGR234" s="125"/>
      <c r="GGS234" s="121"/>
      <c r="GGT234" s="121"/>
      <c r="GGU234" s="15"/>
      <c r="GGV234" s="15"/>
      <c r="GGW234" s="120"/>
      <c r="GGX234" s="120"/>
      <c r="GGY234" s="121"/>
      <c r="GGZ234" s="121"/>
      <c r="GHA234" s="120"/>
      <c r="GHB234" s="122"/>
      <c r="GHC234" s="123"/>
      <c r="GHD234" s="124"/>
      <c r="GHE234" s="123"/>
      <c r="GHF234" s="121"/>
      <c r="GHG234" s="121"/>
      <c r="GHH234" s="121"/>
      <c r="GHI234" s="121"/>
      <c r="GHJ234" s="121"/>
      <c r="GHK234" s="121"/>
      <c r="GHL234" s="120"/>
      <c r="GHM234" s="125"/>
      <c r="GHN234" s="121"/>
      <c r="GHO234" s="121"/>
      <c r="GHP234" s="15"/>
      <c r="GHQ234" s="15"/>
      <c r="GHR234" s="120"/>
      <c r="GHS234" s="120"/>
      <c r="GHT234" s="121"/>
      <c r="GHU234" s="121"/>
      <c r="GHV234" s="120"/>
      <c r="GHW234" s="122"/>
      <c r="GHX234" s="123"/>
      <c r="GHY234" s="124"/>
      <c r="GHZ234" s="123"/>
      <c r="GIA234" s="121"/>
      <c r="GIB234" s="121"/>
      <c r="GIC234" s="121"/>
      <c r="GID234" s="121"/>
      <c r="GIE234" s="121"/>
      <c r="GIF234" s="121"/>
      <c r="GIG234" s="120"/>
      <c r="GIH234" s="125"/>
      <c r="GII234" s="121"/>
      <c r="GIJ234" s="121"/>
      <c r="GIK234" s="15"/>
      <c r="GIL234" s="15"/>
      <c r="GIM234" s="120"/>
      <c r="GIN234" s="120"/>
      <c r="GIO234" s="121"/>
      <c r="GIP234" s="121"/>
      <c r="GIQ234" s="120"/>
      <c r="GIR234" s="122"/>
      <c r="GIS234" s="123"/>
      <c r="GIT234" s="124"/>
      <c r="GIU234" s="123"/>
      <c r="GIV234" s="121"/>
      <c r="GIW234" s="121"/>
      <c r="GIX234" s="121"/>
      <c r="GIY234" s="121"/>
      <c r="GIZ234" s="121"/>
      <c r="GJA234" s="121"/>
      <c r="GJB234" s="120"/>
      <c r="GJC234" s="125"/>
      <c r="GJD234" s="121"/>
      <c r="GJE234" s="121"/>
      <c r="GJF234" s="15"/>
      <c r="GJG234" s="15"/>
      <c r="GJH234" s="120"/>
      <c r="GJI234" s="120"/>
      <c r="GJJ234" s="121"/>
      <c r="GJK234" s="121"/>
      <c r="GJL234" s="120"/>
      <c r="GJM234" s="122"/>
      <c r="GJN234" s="123"/>
      <c r="GJO234" s="124"/>
      <c r="GJP234" s="123"/>
      <c r="GJQ234" s="121"/>
      <c r="GJR234" s="121"/>
      <c r="GJS234" s="121"/>
      <c r="GJT234" s="121"/>
      <c r="GJU234" s="121"/>
      <c r="GJV234" s="121"/>
      <c r="GJW234" s="120"/>
      <c r="GJX234" s="125"/>
      <c r="GJY234" s="121"/>
      <c r="GJZ234" s="121"/>
      <c r="GKA234" s="15"/>
      <c r="GKB234" s="15"/>
      <c r="GKC234" s="120"/>
      <c r="GKD234" s="120"/>
      <c r="GKE234" s="121"/>
      <c r="GKF234" s="121"/>
      <c r="GKG234" s="120"/>
      <c r="GKH234" s="122"/>
      <c r="GKI234" s="123"/>
      <c r="GKJ234" s="124"/>
      <c r="GKK234" s="123"/>
      <c r="GKL234" s="121"/>
      <c r="GKM234" s="121"/>
      <c r="GKN234" s="121"/>
      <c r="GKO234" s="121"/>
      <c r="GKP234" s="121"/>
      <c r="GKQ234" s="121"/>
      <c r="GKR234" s="120"/>
      <c r="GKS234" s="125"/>
      <c r="GKT234" s="121"/>
      <c r="GKU234" s="121"/>
      <c r="GKV234" s="15"/>
      <c r="GKW234" s="15"/>
      <c r="GKX234" s="120"/>
      <c r="GKY234" s="120"/>
      <c r="GKZ234" s="121"/>
      <c r="GLA234" s="121"/>
      <c r="GLB234" s="120"/>
      <c r="GLC234" s="122"/>
      <c r="GLD234" s="123"/>
      <c r="GLE234" s="124"/>
      <c r="GLF234" s="123"/>
      <c r="GLG234" s="121"/>
      <c r="GLH234" s="121"/>
      <c r="GLI234" s="121"/>
      <c r="GLJ234" s="121"/>
      <c r="GLK234" s="121"/>
      <c r="GLL234" s="121"/>
      <c r="GLM234" s="120"/>
      <c r="GLN234" s="125"/>
      <c r="GLO234" s="121"/>
      <c r="GLP234" s="121"/>
      <c r="GLQ234" s="15"/>
      <c r="GLR234" s="15"/>
      <c r="GLS234" s="120"/>
      <c r="GLT234" s="120"/>
      <c r="GLU234" s="121"/>
      <c r="GLV234" s="121"/>
      <c r="GLW234" s="120"/>
      <c r="GLX234" s="122"/>
      <c r="GLY234" s="123"/>
      <c r="GLZ234" s="124"/>
      <c r="GMA234" s="123"/>
      <c r="GMB234" s="121"/>
      <c r="GMC234" s="121"/>
      <c r="GMD234" s="121"/>
      <c r="GME234" s="121"/>
      <c r="GMF234" s="121"/>
      <c r="GMG234" s="121"/>
      <c r="GMH234" s="120"/>
      <c r="GMI234" s="125"/>
      <c r="GMJ234" s="121"/>
      <c r="GMK234" s="121"/>
      <c r="GML234" s="15"/>
      <c r="GMM234" s="15"/>
      <c r="GMN234" s="120"/>
      <c r="GMO234" s="120"/>
      <c r="GMP234" s="121"/>
      <c r="GMQ234" s="121"/>
      <c r="GMR234" s="120"/>
      <c r="GMS234" s="122"/>
      <c r="GMT234" s="123"/>
      <c r="GMU234" s="124"/>
      <c r="GMV234" s="123"/>
      <c r="GMW234" s="121"/>
      <c r="GMX234" s="121"/>
      <c r="GMY234" s="121"/>
      <c r="GMZ234" s="121"/>
      <c r="GNA234" s="121"/>
      <c r="GNB234" s="121"/>
      <c r="GNC234" s="120"/>
      <c r="GND234" s="125"/>
      <c r="GNE234" s="121"/>
      <c r="GNF234" s="121"/>
      <c r="GNG234" s="15"/>
      <c r="GNH234" s="15"/>
      <c r="GNI234" s="120"/>
      <c r="GNJ234" s="120"/>
      <c r="GNK234" s="121"/>
      <c r="GNL234" s="121"/>
      <c r="GNM234" s="120"/>
      <c r="GNN234" s="122"/>
      <c r="GNO234" s="123"/>
      <c r="GNP234" s="124"/>
      <c r="GNQ234" s="123"/>
      <c r="GNR234" s="121"/>
      <c r="GNS234" s="121"/>
      <c r="GNT234" s="121"/>
      <c r="GNU234" s="121"/>
      <c r="GNV234" s="121"/>
      <c r="GNW234" s="121"/>
      <c r="GNX234" s="120"/>
      <c r="GNY234" s="125"/>
      <c r="GNZ234" s="121"/>
      <c r="GOA234" s="121"/>
      <c r="GOB234" s="15"/>
      <c r="GOC234" s="15"/>
      <c r="GOD234" s="120"/>
      <c r="GOE234" s="120"/>
      <c r="GOF234" s="121"/>
      <c r="GOG234" s="121"/>
      <c r="GOH234" s="120"/>
      <c r="GOI234" s="122"/>
      <c r="GOJ234" s="123"/>
      <c r="GOK234" s="124"/>
      <c r="GOL234" s="123"/>
      <c r="GOM234" s="121"/>
      <c r="GON234" s="121"/>
      <c r="GOO234" s="121"/>
      <c r="GOP234" s="121"/>
      <c r="GOQ234" s="121"/>
      <c r="GOR234" s="121"/>
      <c r="GOS234" s="120"/>
      <c r="GOT234" s="125"/>
      <c r="GOU234" s="121"/>
      <c r="GOV234" s="121"/>
      <c r="GOW234" s="15"/>
      <c r="GOX234" s="15"/>
      <c r="GOY234" s="120"/>
      <c r="GOZ234" s="120"/>
      <c r="GPA234" s="121"/>
      <c r="GPB234" s="121"/>
      <c r="GPC234" s="120"/>
      <c r="GPD234" s="122"/>
      <c r="GPE234" s="123"/>
      <c r="GPF234" s="124"/>
      <c r="GPG234" s="123"/>
      <c r="GPH234" s="121"/>
      <c r="GPI234" s="121"/>
      <c r="GPJ234" s="121"/>
      <c r="GPK234" s="121"/>
      <c r="GPL234" s="121"/>
      <c r="GPM234" s="121"/>
      <c r="GPN234" s="120"/>
      <c r="GPO234" s="125"/>
      <c r="GPP234" s="121"/>
      <c r="GPQ234" s="121"/>
      <c r="GPR234" s="15"/>
      <c r="GPS234" s="15"/>
      <c r="GPT234" s="120"/>
      <c r="GPU234" s="120"/>
      <c r="GPV234" s="121"/>
      <c r="GPW234" s="121"/>
      <c r="GPX234" s="120"/>
      <c r="GPY234" s="122"/>
      <c r="GPZ234" s="123"/>
      <c r="GQA234" s="124"/>
      <c r="GQB234" s="123"/>
      <c r="GQC234" s="121"/>
      <c r="GQD234" s="121"/>
      <c r="GQE234" s="121"/>
      <c r="GQF234" s="121"/>
      <c r="GQG234" s="121"/>
      <c r="GQH234" s="121"/>
      <c r="GQI234" s="120"/>
      <c r="GQJ234" s="125"/>
      <c r="GQK234" s="121"/>
      <c r="GQL234" s="121"/>
      <c r="GQM234" s="15"/>
      <c r="GQN234" s="15"/>
      <c r="GQO234" s="120"/>
      <c r="GQP234" s="120"/>
      <c r="GQQ234" s="121"/>
      <c r="GQR234" s="121"/>
      <c r="GQS234" s="120"/>
      <c r="GQT234" s="122"/>
      <c r="GQU234" s="123"/>
      <c r="GQV234" s="124"/>
      <c r="GQW234" s="123"/>
      <c r="GQX234" s="121"/>
      <c r="GQY234" s="121"/>
      <c r="GQZ234" s="121"/>
      <c r="GRA234" s="121"/>
      <c r="GRB234" s="121"/>
      <c r="GRC234" s="121"/>
      <c r="GRD234" s="120"/>
      <c r="GRE234" s="125"/>
      <c r="GRF234" s="121"/>
      <c r="GRG234" s="121"/>
      <c r="GRH234" s="15"/>
      <c r="GRI234" s="15"/>
      <c r="GRJ234" s="120"/>
      <c r="GRK234" s="120"/>
      <c r="GRL234" s="121"/>
      <c r="GRM234" s="121"/>
      <c r="GRN234" s="120"/>
      <c r="GRO234" s="122"/>
      <c r="GRP234" s="123"/>
      <c r="GRQ234" s="124"/>
      <c r="GRR234" s="123"/>
      <c r="GRS234" s="121"/>
      <c r="GRT234" s="121"/>
      <c r="GRU234" s="121"/>
      <c r="GRV234" s="121"/>
      <c r="GRW234" s="121"/>
      <c r="GRX234" s="121"/>
      <c r="GRY234" s="120"/>
      <c r="GRZ234" s="125"/>
      <c r="GSA234" s="121"/>
      <c r="GSB234" s="121"/>
      <c r="GSC234" s="15"/>
      <c r="GSD234" s="15"/>
      <c r="GSE234" s="120"/>
      <c r="GSF234" s="120"/>
      <c r="GSG234" s="121"/>
      <c r="GSH234" s="121"/>
      <c r="GSI234" s="120"/>
      <c r="GSJ234" s="122"/>
      <c r="GSK234" s="123"/>
      <c r="GSL234" s="124"/>
      <c r="GSM234" s="123"/>
      <c r="GSN234" s="121"/>
      <c r="GSO234" s="121"/>
      <c r="GSP234" s="121"/>
      <c r="GSQ234" s="121"/>
      <c r="GSR234" s="121"/>
      <c r="GSS234" s="121"/>
      <c r="GST234" s="120"/>
      <c r="GSU234" s="125"/>
      <c r="GSV234" s="121"/>
      <c r="GSW234" s="121"/>
      <c r="GSX234" s="15"/>
      <c r="GSY234" s="15"/>
      <c r="GSZ234" s="120"/>
      <c r="GTA234" s="120"/>
      <c r="GTB234" s="121"/>
      <c r="GTC234" s="121"/>
      <c r="GTD234" s="120"/>
      <c r="GTE234" s="122"/>
      <c r="GTF234" s="123"/>
      <c r="GTG234" s="124"/>
      <c r="GTH234" s="123"/>
      <c r="GTI234" s="121"/>
      <c r="GTJ234" s="121"/>
      <c r="GTK234" s="121"/>
      <c r="GTL234" s="121"/>
      <c r="GTM234" s="121"/>
      <c r="GTN234" s="121"/>
      <c r="GTO234" s="120"/>
      <c r="GTP234" s="125"/>
      <c r="GTQ234" s="121"/>
      <c r="GTR234" s="121"/>
      <c r="GTS234" s="15"/>
      <c r="GTT234" s="15"/>
      <c r="GTU234" s="120"/>
      <c r="GTV234" s="120"/>
      <c r="GTW234" s="121"/>
      <c r="GTX234" s="121"/>
      <c r="GTY234" s="120"/>
      <c r="GTZ234" s="122"/>
      <c r="GUA234" s="123"/>
      <c r="GUB234" s="124"/>
      <c r="GUC234" s="123"/>
      <c r="GUD234" s="121"/>
      <c r="GUE234" s="121"/>
      <c r="GUF234" s="121"/>
      <c r="GUG234" s="121"/>
      <c r="GUH234" s="121"/>
      <c r="GUI234" s="121"/>
      <c r="GUJ234" s="120"/>
      <c r="GUK234" s="125"/>
      <c r="GUL234" s="121"/>
      <c r="GUM234" s="121"/>
      <c r="GUN234" s="15"/>
      <c r="GUO234" s="15"/>
      <c r="GUP234" s="120"/>
      <c r="GUQ234" s="120"/>
      <c r="GUR234" s="121"/>
      <c r="GUS234" s="121"/>
      <c r="GUT234" s="120"/>
      <c r="GUU234" s="122"/>
      <c r="GUV234" s="123"/>
      <c r="GUW234" s="124"/>
      <c r="GUX234" s="123"/>
      <c r="GUY234" s="121"/>
      <c r="GUZ234" s="121"/>
      <c r="GVA234" s="121"/>
      <c r="GVB234" s="121"/>
      <c r="GVC234" s="121"/>
      <c r="GVD234" s="121"/>
      <c r="GVE234" s="120"/>
      <c r="GVF234" s="125"/>
      <c r="GVG234" s="121"/>
      <c r="GVH234" s="121"/>
      <c r="GVI234" s="15"/>
      <c r="GVJ234" s="15"/>
      <c r="GVK234" s="120"/>
      <c r="GVL234" s="120"/>
      <c r="GVM234" s="121"/>
      <c r="GVN234" s="121"/>
      <c r="GVO234" s="120"/>
      <c r="GVP234" s="122"/>
      <c r="GVQ234" s="123"/>
      <c r="GVR234" s="124"/>
      <c r="GVS234" s="123"/>
      <c r="GVT234" s="121"/>
      <c r="GVU234" s="121"/>
      <c r="GVV234" s="121"/>
      <c r="GVW234" s="121"/>
      <c r="GVX234" s="121"/>
      <c r="GVY234" s="121"/>
      <c r="GVZ234" s="120"/>
      <c r="GWA234" s="125"/>
      <c r="GWB234" s="121"/>
      <c r="GWC234" s="121"/>
      <c r="GWD234" s="15"/>
      <c r="GWE234" s="15"/>
      <c r="GWF234" s="120"/>
      <c r="GWG234" s="120"/>
      <c r="GWH234" s="121"/>
      <c r="GWI234" s="121"/>
      <c r="GWJ234" s="120"/>
      <c r="GWK234" s="122"/>
      <c r="GWL234" s="123"/>
      <c r="GWM234" s="124"/>
      <c r="GWN234" s="123"/>
      <c r="GWO234" s="121"/>
      <c r="GWP234" s="121"/>
      <c r="GWQ234" s="121"/>
      <c r="GWR234" s="121"/>
      <c r="GWS234" s="121"/>
      <c r="GWT234" s="121"/>
      <c r="GWU234" s="120"/>
      <c r="GWV234" s="125"/>
      <c r="GWW234" s="121"/>
      <c r="GWX234" s="121"/>
      <c r="GWY234" s="15"/>
      <c r="GWZ234" s="15"/>
      <c r="GXA234" s="120"/>
      <c r="GXB234" s="120"/>
      <c r="GXC234" s="121"/>
      <c r="GXD234" s="121"/>
      <c r="GXE234" s="120"/>
      <c r="GXF234" s="122"/>
      <c r="GXG234" s="123"/>
      <c r="GXH234" s="124"/>
      <c r="GXI234" s="123"/>
      <c r="GXJ234" s="121"/>
      <c r="GXK234" s="121"/>
      <c r="GXL234" s="121"/>
      <c r="GXM234" s="121"/>
      <c r="GXN234" s="121"/>
      <c r="GXO234" s="121"/>
      <c r="GXP234" s="120"/>
      <c r="GXQ234" s="125"/>
      <c r="GXR234" s="121"/>
      <c r="GXS234" s="121"/>
      <c r="GXT234" s="15"/>
      <c r="GXU234" s="15"/>
      <c r="GXV234" s="120"/>
      <c r="GXW234" s="120"/>
      <c r="GXX234" s="121"/>
      <c r="GXY234" s="121"/>
      <c r="GXZ234" s="120"/>
      <c r="GYA234" s="122"/>
      <c r="GYB234" s="123"/>
      <c r="GYC234" s="124"/>
      <c r="GYD234" s="123"/>
      <c r="GYE234" s="121"/>
      <c r="GYF234" s="121"/>
      <c r="GYG234" s="121"/>
      <c r="GYH234" s="121"/>
      <c r="GYI234" s="121"/>
      <c r="GYJ234" s="121"/>
      <c r="GYK234" s="120"/>
      <c r="GYL234" s="125"/>
      <c r="GYM234" s="121"/>
      <c r="GYN234" s="121"/>
      <c r="GYO234" s="15"/>
      <c r="GYP234" s="15"/>
      <c r="GYQ234" s="120"/>
      <c r="GYR234" s="120"/>
      <c r="GYS234" s="121"/>
      <c r="GYT234" s="121"/>
      <c r="GYU234" s="120"/>
      <c r="GYV234" s="122"/>
      <c r="GYW234" s="123"/>
      <c r="GYX234" s="124"/>
      <c r="GYY234" s="123"/>
      <c r="GYZ234" s="121"/>
      <c r="GZA234" s="121"/>
      <c r="GZB234" s="121"/>
      <c r="GZC234" s="121"/>
      <c r="GZD234" s="121"/>
      <c r="GZE234" s="121"/>
      <c r="GZF234" s="120"/>
      <c r="GZG234" s="125"/>
      <c r="GZH234" s="121"/>
      <c r="GZI234" s="121"/>
      <c r="GZJ234" s="15"/>
      <c r="GZK234" s="15"/>
      <c r="GZL234" s="120"/>
      <c r="GZM234" s="120"/>
      <c r="GZN234" s="121"/>
      <c r="GZO234" s="121"/>
      <c r="GZP234" s="120"/>
      <c r="GZQ234" s="122"/>
      <c r="GZR234" s="123"/>
      <c r="GZS234" s="124"/>
      <c r="GZT234" s="123"/>
      <c r="GZU234" s="121"/>
      <c r="GZV234" s="121"/>
      <c r="GZW234" s="121"/>
      <c r="GZX234" s="121"/>
      <c r="GZY234" s="121"/>
      <c r="GZZ234" s="121"/>
      <c r="HAA234" s="120"/>
      <c r="HAB234" s="125"/>
      <c r="HAC234" s="121"/>
      <c r="HAD234" s="121"/>
      <c r="HAE234" s="15"/>
      <c r="HAF234" s="15"/>
      <c r="HAG234" s="120"/>
      <c r="HAH234" s="120"/>
      <c r="HAI234" s="121"/>
      <c r="HAJ234" s="121"/>
      <c r="HAK234" s="120"/>
      <c r="HAL234" s="122"/>
      <c r="HAM234" s="123"/>
      <c r="HAN234" s="124"/>
      <c r="HAO234" s="123"/>
      <c r="HAP234" s="121"/>
      <c r="HAQ234" s="121"/>
      <c r="HAR234" s="121"/>
      <c r="HAS234" s="121"/>
      <c r="HAT234" s="121"/>
      <c r="HAU234" s="121"/>
      <c r="HAV234" s="120"/>
      <c r="HAW234" s="125"/>
      <c r="HAX234" s="121"/>
      <c r="HAY234" s="121"/>
      <c r="HAZ234" s="15"/>
      <c r="HBA234" s="15"/>
      <c r="HBB234" s="120"/>
      <c r="HBC234" s="120"/>
      <c r="HBD234" s="121"/>
      <c r="HBE234" s="121"/>
      <c r="HBF234" s="120"/>
      <c r="HBG234" s="122"/>
      <c r="HBH234" s="123"/>
      <c r="HBI234" s="124"/>
      <c r="HBJ234" s="123"/>
      <c r="HBK234" s="121"/>
      <c r="HBL234" s="121"/>
      <c r="HBM234" s="121"/>
      <c r="HBN234" s="121"/>
      <c r="HBO234" s="121"/>
      <c r="HBP234" s="121"/>
      <c r="HBQ234" s="120"/>
      <c r="HBR234" s="125"/>
      <c r="HBS234" s="121"/>
      <c r="HBT234" s="121"/>
      <c r="HBU234" s="15"/>
      <c r="HBV234" s="15"/>
      <c r="HBW234" s="120"/>
      <c r="HBX234" s="120"/>
      <c r="HBY234" s="121"/>
      <c r="HBZ234" s="121"/>
      <c r="HCA234" s="120"/>
      <c r="HCB234" s="122"/>
      <c r="HCC234" s="123"/>
      <c r="HCD234" s="124"/>
      <c r="HCE234" s="123"/>
      <c r="HCF234" s="121"/>
      <c r="HCG234" s="121"/>
      <c r="HCH234" s="121"/>
      <c r="HCI234" s="121"/>
      <c r="HCJ234" s="121"/>
      <c r="HCK234" s="121"/>
      <c r="HCL234" s="120"/>
      <c r="HCM234" s="125"/>
      <c r="HCN234" s="121"/>
      <c r="HCO234" s="121"/>
      <c r="HCP234" s="15"/>
      <c r="HCQ234" s="15"/>
      <c r="HCR234" s="120"/>
      <c r="HCS234" s="120"/>
      <c r="HCT234" s="121"/>
      <c r="HCU234" s="121"/>
      <c r="HCV234" s="120"/>
      <c r="HCW234" s="122"/>
      <c r="HCX234" s="123"/>
      <c r="HCY234" s="124"/>
      <c r="HCZ234" s="123"/>
      <c r="HDA234" s="121"/>
      <c r="HDB234" s="121"/>
      <c r="HDC234" s="121"/>
      <c r="HDD234" s="121"/>
      <c r="HDE234" s="121"/>
      <c r="HDF234" s="121"/>
      <c r="HDG234" s="120"/>
      <c r="HDH234" s="125"/>
      <c r="HDI234" s="121"/>
      <c r="HDJ234" s="121"/>
      <c r="HDK234" s="15"/>
      <c r="HDL234" s="15"/>
      <c r="HDM234" s="120"/>
      <c r="HDN234" s="120"/>
      <c r="HDO234" s="121"/>
      <c r="HDP234" s="121"/>
      <c r="HDQ234" s="120"/>
      <c r="HDR234" s="122"/>
      <c r="HDS234" s="123"/>
      <c r="HDT234" s="124"/>
      <c r="HDU234" s="123"/>
      <c r="HDV234" s="121"/>
      <c r="HDW234" s="121"/>
      <c r="HDX234" s="121"/>
      <c r="HDY234" s="121"/>
      <c r="HDZ234" s="121"/>
      <c r="HEA234" s="121"/>
      <c r="HEB234" s="120"/>
      <c r="HEC234" s="125"/>
      <c r="HED234" s="121"/>
      <c r="HEE234" s="121"/>
      <c r="HEF234" s="15"/>
      <c r="HEG234" s="15"/>
      <c r="HEH234" s="120"/>
      <c r="HEI234" s="120"/>
      <c r="HEJ234" s="121"/>
      <c r="HEK234" s="121"/>
      <c r="HEL234" s="120"/>
      <c r="HEM234" s="122"/>
      <c r="HEN234" s="123"/>
      <c r="HEO234" s="124"/>
      <c r="HEP234" s="123"/>
      <c r="HEQ234" s="121"/>
      <c r="HER234" s="121"/>
      <c r="HES234" s="121"/>
      <c r="HET234" s="121"/>
      <c r="HEU234" s="121"/>
      <c r="HEV234" s="121"/>
      <c r="HEW234" s="120"/>
      <c r="HEX234" s="125"/>
      <c r="HEY234" s="121"/>
      <c r="HEZ234" s="121"/>
      <c r="HFA234" s="15"/>
      <c r="HFB234" s="15"/>
      <c r="HFC234" s="120"/>
      <c r="HFD234" s="120"/>
      <c r="HFE234" s="121"/>
      <c r="HFF234" s="121"/>
      <c r="HFG234" s="120"/>
      <c r="HFH234" s="122"/>
      <c r="HFI234" s="123"/>
      <c r="HFJ234" s="124"/>
      <c r="HFK234" s="123"/>
      <c r="HFL234" s="121"/>
      <c r="HFM234" s="121"/>
      <c r="HFN234" s="121"/>
      <c r="HFO234" s="121"/>
      <c r="HFP234" s="121"/>
      <c r="HFQ234" s="121"/>
      <c r="HFR234" s="120"/>
      <c r="HFS234" s="125"/>
      <c r="HFT234" s="121"/>
      <c r="HFU234" s="121"/>
      <c r="HFV234" s="15"/>
      <c r="HFW234" s="15"/>
      <c r="HFX234" s="120"/>
      <c r="HFY234" s="120"/>
      <c r="HFZ234" s="121"/>
      <c r="HGA234" s="121"/>
      <c r="HGB234" s="120"/>
      <c r="HGC234" s="122"/>
      <c r="HGD234" s="123"/>
      <c r="HGE234" s="124"/>
      <c r="HGF234" s="123"/>
      <c r="HGG234" s="121"/>
      <c r="HGH234" s="121"/>
      <c r="HGI234" s="121"/>
      <c r="HGJ234" s="121"/>
      <c r="HGK234" s="121"/>
      <c r="HGL234" s="121"/>
      <c r="HGM234" s="120"/>
      <c r="HGN234" s="125"/>
      <c r="HGO234" s="121"/>
      <c r="HGP234" s="121"/>
      <c r="HGQ234" s="15"/>
      <c r="HGR234" s="15"/>
      <c r="HGS234" s="120"/>
      <c r="HGT234" s="120"/>
      <c r="HGU234" s="121"/>
      <c r="HGV234" s="121"/>
      <c r="HGW234" s="120"/>
      <c r="HGX234" s="122"/>
      <c r="HGY234" s="123"/>
      <c r="HGZ234" s="124"/>
      <c r="HHA234" s="123"/>
      <c r="HHB234" s="121"/>
      <c r="HHC234" s="121"/>
      <c r="HHD234" s="121"/>
      <c r="HHE234" s="121"/>
      <c r="HHF234" s="121"/>
      <c r="HHG234" s="121"/>
      <c r="HHH234" s="120"/>
      <c r="HHI234" s="125"/>
      <c r="HHJ234" s="121"/>
      <c r="HHK234" s="121"/>
      <c r="HHL234" s="15"/>
      <c r="HHM234" s="15"/>
      <c r="HHN234" s="120"/>
      <c r="HHO234" s="120"/>
      <c r="HHP234" s="121"/>
      <c r="HHQ234" s="121"/>
      <c r="HHR234" s="120"/>
      <c r="HHS234" s="122"/>
      <c r="HHT234" s="123"/>
      <c r="HHU234" s="124"/>
      <c r="HHV234" s="123"/>
      <c r="HHW234" s="121"/>
      <c r="HHX234" s="121"/>
      <c r="HHY234" s="121"/>
      <c r="HHZ234" s="121"/>
      <c r="HIA234" s="121"/>
      <c r="HIB234" s="121"/>
      <c r="HIC234" s="120"/>
      <c r="HID234" s="125"/>
      <c r="HIE234" s="121"/>
      <c r="HIF234" s="121"/>
      <c r="HIG234" s="15"/>
      <c r="HIH234" s="15"/>
      <c r="HII234" s="120"/>
      <c r="HIJ234" s="120"/>
      <c r="HIK234" s="121"/>
      <c r="HIL234" s="121"/>
      <c r="HIM234" s="120"/>
      <c r="HIN234" s="122"/>
      <c r="HIO234" s="123"/>
      <c r="HIP234" s="124"/>
      <c r="HIQ234" s="123"/>
      <c r="HIR234" s="121"/>
      <c r="HIS234" s="121"/>
      <c r="HIT234" s="121"/>
      <c r="HIU234" s="121"/>
      <c r="HIV234" s="121"/>
      <c r="HIW234" s="121"/>
      <c r="HIX234" s="120"/>
      <c r="HIY234" s="125"/>
      <c r="HIZ234" s="121"/>
      <c r="HJA234" s="121"/>
      <c r="HJB234" s="15"/>
      <c r="HJC234" s="15"/>
      <c r="HJD234" s="120"/>
      <c r="HJE234" s="120"/>
      <c r="HJF234" s="121"/>
      <c r="HJG234" s="121"/>
      <c r="HJH234" s="120"/>
      <c r="HJI234" s="122"/>
      <c r="HJJ234" s="123"/>
      <c r="HJK234" s="124"/>
      <c r="HJL234" s="123"/>
      <c r="HJM234" s="121"/>
      <c r="HJN234" s="121"/>
      <c r="HJO234" s="121"/>
      <c r="HJP234" s="121"/>
      <c r="HJQ234" s="121"/>
      <c r="HJR234" s="121"/>
      <c r="HJS234" s="120"/>
      <c r="HJT234" s="125"/>
      <c r="HJU234" s="121"/>
      <c r="HJV234" s="121"/>
      <c r="HJW234" s="15"/>
      <c r="HJX234" s="15"/>
      <c r="HJY234" s="120"/>
      <c r="HJZ234" s="120"/>
      <c r="HKA234" s="121"/>
      <c r="HKB234" s="121"/>
      <c r="HKC234" s="120"/>
      <c r="HKD234" s="122"/>
      <c r="HKE234" s="123"/>
      <c r="HKF234" s="124"/>
      <c r="HKG234" s="123"/>
      <c r="HKH234" s="121"/>
      <c r="HKI234" s="121"/>
      <c r="HKJ234" s="121"/>
      <c r="HKK234" s="121"/>
      <c r="HKL234" s="121"/>
      <c r="HKM234" s="121"/>
      <c r="HKN234" s="120"/>
      <c r="HKO234" s="125"/>
      <c r="HKP234" s="121"/>
      <c r="HKQ234" s="121"/>
      <c r="HKR234" s="15"/>
      <c r="HKS234" s="15"/>
      <c r="HKT234" s="120"/>
      <c r="HKU234" s="120"/>
      <c r="HKV234" s="121"/>
      <c r="HKW234" s="121"/>
      <c r="HKX234" s="120"/>
      <c r="HKY234" s="122"/>
      <c r="HKZ234" s="123"/>
      <c r="HLA234" s="124"/>
      <c r="HLB234" s="123"/>
      <c r="HLC234" s="121"/>
      <c r="HLD234" s="121"/>
      <c r="HLE234" s="121"/>
      <c r="HLF234" s="121"/>
      <c r="HLG234" s="121"/>
      <c r="HLH234" s="121"/>
      <c r="HLI234" s="120"/>
      <c r="HLJ234" s="125"/>
      <c r="HLK234" s="121"/>
      <c r="HLL234" s="121"/>
      <c r="HLM234" s="15"/>
      <c r="HLN234" s="15"/>
      <c r="HLO234" s="120"/>
      <c r="HLP234" s="120"/>
      <c r="HLQ234" s="121"/>
      <c r="HLR234" s="121"/>
      <c r="HLS234" s="120"/>
      <c r="HLT234" s="122"/>
      <c r="HLU234" s="123"/>
      <c r="HLV234" s="124"/>
      <c r="HLW234" s="123"/>
      <c r="HLX234" s="121"/>
      <c r="HLY234" s="121"/>
      <c r="HLZ234" s="121"/>
      <c r="HMA234" s="121"/>
      <c r="HMB234" s="121"/>
      <c r="HMC234" s="121"/>
      <c r="HMD234" s="120"/>
      <c r="HME234" s="125"/>
      <c r="HMF234" s="121"/>
      <c r="HMG234" s="121"/>
      <c r="HMH234" s="15"/>
      <c r="HMI234" s="15"/>
      <c r="HMJ234" s="120"/>
      <c r="HMK234" s="120"/>
      <c r="HML234" s="121"/>
      <c r="HMM234" s="121"/>
      <c r="HMN234" s="120"/>
      <c r="HMO234" s="122"/>
      <c r="HMP234" s="123"/>
      <c r="HMQ234" s="124"/>
      <c r="HMR234" s="123"/>
      <c r="HMS234" s="121"/>
      <c r="HMT234" s="121"/>
      <c r="HMU234" s="121"/>
      <c r="HMV234" s="121"/>
      <c r="HMW234" s="121"/>
      <c r="HMX234" s="121"/>
      <c r="HMY234" s="120"/>
      <c r="HMZ234" s="125"/>
      <c r="HNA234" s="121"/>
      <c r="HNB234" s="121"/>
      <c r="HNC234" s="15"/>
      <c r="HND234" s="15"/>
      <c r="HNE234" s="120"/>
      <c r="HNF234" s="120"/>
      <c r="HNG234" s="121"/>
      <c r="HNH234" s="121"/>
      <c r="HNI234" s="120"/>
      <c r="HNJ234" s="122"/>
      <c r="HNK234" s="123"/>
      <c r="HNL234" s="124"/>
      <c r="HNM234" s="123"/>
      <c r="HNN234" s="121"/>
      <c r="HNO234" s="121"/>
      <c r="HNP234" s="121"/>
      <c r="HNQ234" s="121"/>
      <c r="HNR234" s="121"/>
      <c r="HNS234" s="121"/>
      <c r="HNT234" s="120"/>
      <c r="HNU234" s="125"/>
      <c r="HNV234" s="121"/>
      <c r="HNW234" s="121"/>
      <c r="HNX234" s="15"/>
      <c r="HNY234" s="15"/>
      <c r="HNZ234" s="120"/>
      <c r="HOA234" s="120"/>
      <c r="HOB234" s="121"/>
      <c r="HOC234" s="121"/>
      <c r="HOD234" s="120"/>
      <c r="HOE234" s="122"/>
      <c r="HOF234" s="123"/>
      <c r="HOG234" s="124"/>
      <c r="HOH234" s="123"/>
      <c r="HOI234" s="121"/>
      <c r="HOJ234" s="121"/>
      <c r="HOK234" s="121"/>
      <c r="HOL234" s="121"/>
      <c r="HOM234" s="121"/>
      <c r="HON234" s="121"/>
      <c r="HOO234" s="120"/>
      <c r="HOP234" s="125"/>
      <c r="HOQ234" s="121"/>
      <c r="HOR234" s="121"/>
      <c r="HOS234" s="15"/>
      <c r="HOT234" s="15"/>
      <c r="HOU234" s="120"/>
      <c r="HOV234" s="120"/>
      <c r="HOW234" s="121"/>
      <c r="HOX234" s="121"/>
      <c r="HOY234" s="120"/>
      <c r="HOZ234" s="122"/>
      <c r="HPA234" s="123"/>
      <c r="HPB234" s="124"/>
      <c r="HPC234" s="123"/>
      <c r="HPD234" s="121"/>
      <c r="HPE234" s="121"/>
      <c r="HPF234" s="121"/>
      <c r="HPG234" s="121"/>
      <c r="HPH234" s="121"/>
      <c r="HPI234" s="121"/>
      <c r="HPJ234" s="120"/>
      <c r="HPK234" s="125"/>
      <c r="HPL234" s="121"/>
      <c r="HPM234" s="121"/>
      <c r="HPN234" s="15"/>
      <c r="HPO234" s="15"/>
      <c r="HPP234" s="120"/>
      <c r="HPQ234" s="120"/>
      <c r="HPR234" s="121"/>
      <c r="HPS234" s="121"/>
      <c r="HPT234" s="120"/>
      <c r="HPU234" s="122"/>
      <c r="HPV234" s="123"/>
      <c r="HPW234" s="124"/>
      <c r="HPX234" s="123"/>
      <c r="HPY234" s="121"/>
      <c r="HPZ234" s="121"/>
      <c r="HQA234" s="121"/>
      <c r="HQB234" s="121"/>
      <c r="HQC234" s="121"/>
      <c r="HQD234" s="121"/>
      <c r="HQE234" s="120"/>
      <c r="HQF234" s="125"/>
      <c r="HQG234" s="121"/>
      <c r="HQH234" s="121"/>
      <c r="HQI234" s="15"/>
      <c r="HQJ234" s="15"/>
      <c r="HQK234" s="120"/>
      <c r="HQL234" s="120"/>
      <c r="HQM234" s="121"/>
      <c r="HQN234" s="121"/>
      <c r="HQO234" s="120"/>
      <c r="HQP234" s="122"/>
      <c r="HQQ234" s="123"/>
      <c r="HQR234" s="124"/>
      <c r="HQS234" s="123"/>
      <c r="HQT234" s="121"/>
      <c r="HQU234" s="121"/>
      <c r="HQV234" s="121"/>
      <c r="HQW234" s="121"/>
      <c r="HQX234" s="121"/>
      <c r="HQY234" s="121"/>
      <c r="HQZ234" s="120"/>
      <c r="HRA234" s="125"/>
      <c r="HRB234" s="121"/>
      <c r="HRC234" s="121"/>
      <c r="HRD234" s="15"/>
      <c r="HRE234" s="15"/>
      <c r="HRF234" s="120"/>
      <c r="HRG234" s="120"/>
      <c r="HRH234" s="121"/>
      <c r="HRI234" s="121"/>
      <c r="HRJ234" s="120"/>
      <c r="HRK234" s="122"/>
      <c r="HRL234" s="123"/>
      <c r="HRM234" s="124"/>
      <c r="HRN234" s="123"/>
      <c r="HRO234" s="121"/>
      <c r="HRP234" s="121"/>
      <c r="HRQ234" s="121"/>
      <c r="HRR234" s="121"/>
      <c r="HRS234" s="121"/>
      <c r="HRT234" s="121"/>
      <c r="HRU234" s="120"/>
      <c r="HRV234" s="125"/>
      <c r="HRW234" s="121"/>
      <c r="HRX234" s="121"/>
      <c r="HRY234" s="15"/>
      <c r="HRZ234" s="15"/>
      <c r="HSA234" s="120"/>
      <c r="HSB234" s="120"/>
      <c r="HSC234" s="121"/>
      <c r="HSD234" s="121"/>
      <c r="HSE234" s="120"/>
      <c r="HSF234" s="122"/>
      <c r="HSG234" s="123"/>
      <c r="HSH234" s="124"/>
      <c r="HSI234" s="123"/>
      <c r="HSJ234" s="121"/>
      <c r="HSK234" s="121"/>
      <c r="HSL234" s="121"/>
      <c r="HSM234" s="121"/>
      <c r="HSN234" s="121"/>
      <c r="HSO234" s="121"/>
      <c r="HSP234" s="120"/>
      <c r="HSQ234" s="125"/>
      <c r="HSR234" s="121"/>
      <c r="HSS234" s="121"/>
      <c r="HST234" s="15"/>
      <c r="HSU234" s="15"/>
      <c r="HSV234" s="120"/>
      <c r="HSW234" s="120"/>
      <c r="HSX234" s="121"/>
      <c r="HSY234" s="121"/>
      <c r="HSZ234" s="120"/>
      <c r="HTA234" s="122"/>
      <c r="HTB234" s="123"/>
      <c r="HTC234" s="124"/>
      <c r="HTD234" s="123"/>
      <c r="HTE234" s="121"/>
      <c r="HTF234" s="121"/>
      <c r="HTG234" s="121"/>
      <c r="HTH234" s="121"/>
      <c r="HTI234" s="121"/>
      <c r="HTJ234" s="121"/>
      <c r="HTK234" s="120"/>
      <c r="HTL234" s="125"/>
      <c r="HTM234" s="121"/>
      <c r="HTN234" s="121"/>
      <c r="HTO234" s="15"/>
      <c r="HTP234" s="15"/>
      <c r="HTQ234" s="120"/>
      <c r="HTR234" s="120"/>
      <c r="HTS234" s="121"/>
      <c r="HTT234" s="121"/>
      <c r="HTU234" s="120"/>
      <c r="HTV234" s="122"/>
      <c r="HTW234" s="123"/>
      <c r="HTX234" s="124"/>
      <c r="HTY234" s="123"/>
      <c r="HTZ234" s="121"/>
      <c r="HUA234" s="121"/>
      <c r="HUB234" s="121"/>
      <c r="HUC234" s="121"/>
      <c r="HUD234" s="121"/>
      <c r="HUE234" s="121"/>
      <c r="HUF234" s="120"/>
      <c r="HUG234" s="125"/>
      <c r="HUH234" s="121"/>
      <c r="HUI234" s="121"/>
      <c r="HUJ234" s="15"/>
      <c r="HUK234" s="15"/>
      <c r="HUL234" s="120"/>
      <c r="HUM234" s="120"/>
      <c r="HUN234" s="121"/>
      <c r="HUO234" s="121"/>
      <c r="HUP234" s="120"/>
      <c r="HUQ234" s="122"/>
      <c r="HUR234" s="123"/>
      <c r="HUS234" s="124"/>
      <c r="HUT234" s="123"/>
      <c r="HUU234" s="121"/>
      <c r="HUV234" s="121"/>
      <c r="HUW234" s="121"/>
      <c r="HUX234" s="121"/>
      <c r="HUY234" s="121"/>
      <c r="HUZ234" s="121"/>
      <c r="HVA234" s="120"/>
      <c r="HVB234" s="125"/>
      <c r="HVC234" s="121"/>
      <c r="HVD234" s="121"/>
      <c r="HVE234" s="15"/>
      <c r="HVF234" s="15"/>
      <c r="HVG234" s="120"/>
      <c r="HVH234" s="120"/>
      <c r="HVI234" s="121"/>
      <c r="HVJ234" s="121"/>
      <c r="HVK234" s="120"/>
      <c r="HVL234" s="122"/>
      <c r="HVM234" s="123"/>
      <c r="HVN234" s="124"/>
      <c r="HVO234" s="123"/>
      <c r="HVP234" s="121"/>
      <c r="HVQ234" s="121"/>
      <c r="HVR234" s="121"/>
      <c r="HVS234" s="121"/>
      <c r="HVT234" s="121"/>
      <c r="HVU234" s="121"/>
      <c r="HVV234" s="120"/>
      <c r="HVW234" s="125"/>
      <c r="HVX234" s="121"/>
      <c r="HVY234" s="121"/>
      <c r="HVZ234" s="15"/>
      <c r="HWA234" s="15"/>
      <c r="HWB234" s="120"/>
      <c r="HWC234" s="120"/>
      <c r="HWD234" s="121"/>
      <c r="HWE234" s="121"/>
      <c r="HWF234" s="120"/>
      <c r="HWG234" s="122"/>
      <c r="HWH234" s="123"/>
      <c r="HWI234" s="124"/>
      <c r="HWJ234" s="123"/>
      <c r="HWK234" s="121"/>
      <c r="HWL234" s="121"/>
      <c r="HWM234" s="121"/>
      <c r="HWN234" s="121"/>
      <c r="HWO234" s="121"/>
      <c r="HWP234" s="121"/>
      <c r="HWQ234" s="120"/>
      <c r="HWR234" s="125"/>
      <c r="HWS234" s="121"/>
      <c r="HWT234" s="121"/>
      <c r="HWU234" s="15"/>
      <c r="HWV234" s="15"/>
      <c r="HWW234" s="120"/>
      <c r="HWX234" s="120"/>
      <c r="HWY234" s="121"/>
      <c r="HWZ234" s="121"/>
      <c r="HXA234" s="120"/>
      <c r="HXB234" s="122"/>
      <c r="HXC234" s="123"/>
      <c r="HXD234" s="124"/>
      <c r="HXE234" s="123"/>
      <c r="HXF234" s="121"/>
      <c r="HXG234" s="121"/>
      <c r="HXH234" s="121"/>
      <c r="HXI234" s="121"/>
      <c r="HXJ234" s="121"/>
      <c r="HXK234" s="121"/>
      <c r="HXL234" s="120"/>
      <c r="HXM234" s="125"/>
      <c r="HXN234" s="121"/>
      <c r="HXO234" s="121"/>
      <c r="HXP234" s="15"/>
      <c r="HXQ234" s="15"/>
      <c r="HXR234" s="120"/>
      <c r="HXS234" s="120"/>
      <c r="HXT234" s="121"/>
      <c r="HXU234" s="121"/>
      <c r="HXV234" s="120"/>
      <c r="HXW234" s="122"/>
      <c r="HXX234" s="123"/>
      <c r="HXY234" s="124"/>
      <c r="HXZ234" s="123"/>
      <c r="HYA234" s="121"/>
      <c r="HYB234" s="121"/>
      <c r="HYC234" s="121"/>
      <c r="HYD234" s="121"/>
      <c r="HYE234" s="121"/>
      <c r="HYF234" s="121"/>
      <c r="HYG234" s="120"/>
      <c r="HYH234" s="125"/>
      <c r="HYI234" s="121"/>
      <c r="HYJ234" s="121"/>
      <c r="HYK234" s="15"/>
      <c r="HYL234" s="15"/>
      <c r="HYM234" s="120"/>
      <c r="HYN234" s="120"/>
      <c r="HYO234" s="121"/>
      <c r="HYP234" s="121"/>
      <c r="HYQ234" s="120"/>
      <c r="HYR234" s="122"/>
      <c r="HYS234" s="123"/>
      <c r="HYT234" s="124"/>
      <c r="HYU234" s="123"/>
      <c r="HYV234" s="121"/>
      <c r="HYW234" s="121"/>
      <c r="HYX234" s="121"/>
      <c r="HYY234" s="121"/>
      <c r="HYZ234" s="121"/>
      <c r="HZA234" s="121"/>
      <c r="HZB234" s="120"/>
      <c r="HZC234" s="125"/>
      <c r="HZD234" s="121"/>
      <c r="HZE234" s="121"/>
      <c r="HZF234" s="15"/>
      <c r="HZG234" s="15"/>
      <c r="HZH234" s="120"/>
      <c r="HZI234" s="120"/>
      <c r="HZJ234" s="121"/>
      <c r="HZK234" s="121"/>
      <c r="HZL234" s="120"/>
      <c r="HZM234" s="122"/>
      <c r="HZN234" s="123"/>
      <c r="HZO234" s="124"/>
      <c r="HZP234" s="123"/>
      <c r="HZQ234" s="121"/>
      <c r="HZR234" s="121"/>
      <c r="HZS234" s="121"/>
      <c r="HZT234" s="121"/>
      <c r="HZU234" s="121"/>
      <c r="HZV234" s="121"/>
      <c r="HZW234" s="120"/>
      <c r="HZX234" s="125"/>
      <c r="HZY234" s="121"/>
      <c r="HZZ234" s="121"/>
      <c r="IAA234" s="15"/>
      <c r="IAB234" s="15"/>
      <c r="IAC234" s="120"/>
      <c r="IAD234" s="120"/>
      <c r="IAE234" s="121"/>
      <c r="IAF234" s="121"/>
      <c r="IAG234" s="120"/>
      <c r="IAH234" s="122"/>
      <c r="IAI234" s="123"/>
      <c r="IAJ234" s="124"/>
      <c r="IAK234" s="123"/>
      <c r="IAL234" s="121"/>
      <c r="IAM234" s="121"/>
      <c r="IAN234" s="121"/>
      <c r="IAO234" s="121"/>
      <c r="IAP234" s="121"/>
      <c r="IAQ234" s="121"/>
      <c r="IAR234" s="120"/>
      <c r="IAS234" s="125"/>
      <c r="IAT234" s="121"/>
      <c r="IAU234" s="121"/>
      <c r="IAV234" s="15"/>
      <c r="IAW234" s="15"/>
      <c r="IAX234" s="120"/>
      <c r="IAY234" s="120"/>
      <c r="IAZ234" s="121"/>
      <c r="IBA234" s="121"/>
      <c r="IBB234" s="120"/>
      <c r="IBC234" s="122"/>
      <c r="IBD234" s="123"/>
      <c r="IBE234" s="124"/>
      <c r="IBF234" s="123"/>
      <c r="IBG234" s="121"/>
      <c r="IBH234" s="121"/>
      <c r="IBI234" s="121"/>
      <c r="IBJ234" s="121"/>
      <c r="IBK234" s="121"/>
      <c r="IBL234" s="121"/>
      <c r="IBM234" s="120"/>
      <c r="IBN234" s="125"/>
      <c r="IBO234" s="121"/>
      <c r="IBP234" s="121"/>
      <c r="IBQ234" s="15"/>
      <c r="IBR234" s="15"/>
      <c r="IBS234" s="120"/>
      <c r="IBT234" s="120"/>
      <c r="IBU234" s="121"/>
      <c r="IBV234" s="121"/>
      <c r="IBW234" s="120"/>
      <c r="IBX234" s="122"/>
      <c r="IBY234" s="123"/>
      <c r="IBZ234" s="124"/>
      <c r="ICA234" s="123"/>
      <c r="ICB234" s="121"/>
      <c r="ICC234" s="121"/>
      <c r="ICD234" s="121"/>
      <c r="ICE234" s="121"/>
      <c r="ICF234" s="121"/>
      <c r="ICG234" s="121"/>
      <c r="ICH234" s="120"/>
      <c r="ICI234" s="125"/>
      <c r="ICJ234" s="121"/>
      <c r="ICK234" s="121"/>
      <c r="ICL234" s="15"/>
      <c r="ICM234" s="15"/>
      <c r="ICN234" s="120"/>
      <c r="ICO234" s="120"/>
      <c r="ICP234" s="121"/>
      <c r="ICQ234" s="121"/>
      <c r="ICR234" s="120"/>
      <c r="ICS234" s="122"/>
      <c r="ICT234" s="123"/>
      <c r="ICU234" s="124"/>
      <c r="ICV234" s="123"/>
      <c r="ICW234" s="121"/>
      <c r="ICX234" s="121"/>
      <c r="ICY234" s="121"/>
      <c r="ICZ234" s="121"/>
      <c r="IDA234" s="121"/>
      <c r="IDB234" s="121"/>
      <c r="IDC234" s="120"/>
      <c r="IDD234" s="125"/>
      <c r="IDE234" s="121"/>
      <c r="IDF234" s="121"/>
      <c r="IDG234" s="15"/>
      <c r="IDH234" s="15"/>
      <c r="IDI234" s="120"/>
      <c r="IDJ234" s="120"/>
      <c r="IDK234" s="121"/>
      <c r="IDL234" s="121"/>
      <c r="IDM234" s="120"/>
      <c r="IDN234" s="122"/>
      <c r="IDO234" s="123"/>
      <c r="IDP234" s="124"/>
      <c r="IDQ234" s="123"/>
      <c r="IDR234" s="121"/>
      <c r="IDS234" s="121"/>
      <c r="IDT234" s="121"/>
      <c r="IDU234" s="121"/>
      <c r="IDV234" s="121"/>
      <c r="IDW234" s="121"/>
      <c r="IDX234" s="120"/>
      <c r="IDY234" s="125"/>
      <c r="IDZ234" s="121"/>
      <c r="IEA234" s="121"/>
      <c r="IEB234" s="15"/>
      <c r="IEC234" s="15"/>
      <c r="IED234" s="120"/>
      <c r="IEE234" s="120"/>
      <c r="IEF234" s="121"/>
      <c r="IEG234" s="121"/>
      <c r="IEH234" s="120"/>
      <c r="IEI234" s="122"/>
      <c r="IEJ234" s="123"/>
      <c r="IEK234" s="124"/>
      <c r="IEL234" s="123"/>
      <c r="IEM234" s="121"/>
      <c r="IEN234" s="121"/>
      <c r="IEO234" s="121"/>
      <c r="IEP234" s="121"/>
      <c r="IEQ234" s="121"/>
      <c r="IER234" s="121"/>
      <c r="IES234" s="120"/>
      <c r="IET234" s="125"/>
      <c r="IEU234" s="121"/>
      <c r="IEV234" s="121"/>
      <c r="IEW234" s="15"/>
      <c r="IEX234" s="15"/>
      <c r="IEY234" s="120"/>
      <c r="IEZ234" s="120"/>
      <c r="IFA234" s="121"/>
      <c r="IFB234" s="121"/>
      <c r="IFC234" s="120"/>
      <c r="IFD234" s="122"/>
      <c r="IFE234" s="123"/>
      <c r="IFF234" s="124"/>
      <c r="IFG234" s="123"/>
      <c r="IFH234" s="121"/>
      <c r="IFI234" s="121"/>
      <c r="IFJ234" s="121"/>
      <c r="IFK234" s="121"/>
      <c r="IFL234" s="121"/>
      <c r="IFM234" s="121"/>
      <c r="IFN234" s="120"/>
      <c r="IFO234" s="125"/>
      <c r="IFP234" s="121"/>
      <c r="IFQ234" s="121"/>
      <c r="IFR234" s="15"/>
      <c r="IFS234" s="15"/>
      <c r="IFT234" s="120"/>
      <c r="IFU234" s="120"/>
      <c r="IFV234" s="121"/>
      <c r="IFW234" s="121"/>
      <c r="IFX234" s="120"/>
      <c r="IFY234" s="122"/>
      <c r="IFZ234" s="123"/>
      <c r="IGA234" s="124"/>
      <c r="IGB234" s="123"/>
      <c r="IGC234" s="121"/>
      <c r="IGD234" s="121"/>
      <c r="IGE234" s="121"/>
      <c r="IGF234" s="121"/>
      <c r="IGG234" s="121"/>
      <c r="IGH234" s="121"/>
      <c r="IGI234" s="120"/>
      <c r="IGJ234" s="125"/>
      <c r="IGK234" s="121"/>
      <c r="IGL234" s="121"/>
      <c r="IGM234" s="15"/>
      <c r="IGN234" s="15"/>
      <c r="IGO234" s="120"/>
      <c r="IGP234" s="120"/>
      <c r="IGQ234" s="121"/>
      <c r="IGR234" s="121"/>
      <c r="IGS234" s="120"/>
      <c r="IGT234" s="122"/>
      <c r="IGU234" s="123"/>
      <c r="IGV234" s="124"/>
      <c r="IGW234" s="123"/>
      <c r="IGX234" s="121"/>
      <c r="IGY234" s="121"/>
      <c r="IGZ234" s="121"/>
      <c r="IHA234" s="121"/>
      <c r="IHB234" s="121"/>
      <c r="IHC234" s="121"/>
      <c r="IHD234" s="120"/>
      <c r="IHE234" s="125"/>
      <c r="IHF234" s="121"/>
      <c r="IHG234" s="121"/>
      <c r="IHH234" s="15"/>
      <c r="IHI234" s="15"/>
      <c r="IHJ234" s="120"/>
      <c r="IHK234" s="120"/>
      <c r="IHL234" s="121"/>
      <c r="IHM234" s="121"/>
      <c r="IHN234" s="120"/>
      <c r="IHO234" s="122"/>
      <c r="IHP234" s="123"/>
      <c r="IHQ234" s="124"/>
      <c r="IHR234" s="123"/>
      <c r="IHS234" s="121"/>
      <c r="IHT234" s="121"/>
      <c r="IHU234" s="121"/>
      <c r="IHV234" s="121"/>
      <c r="IHW234" s="121"/>
      <c r="IHX234" s="121"/>
      <c r="IHY234" s="120"/>
      <c r="IHZ234" s="125"/>
      <c r="IIA234" s="121"/>
      <c r="IIB234" s="121"/>
      <c r="IIC234" s="15"/>
      <c r="IID234" s="15"/>
      <c r="IIE234" s="120"/>
      <c r="IIF234" s="120"/>
      <c r="IIG234" s="121"/>
      <c r="IIH234" s="121"/>
      <c r="III234" s="120"/>
      <c r="IIJ234" s="122"/>
      <c r="IIK234" s="123"/>
      <c r="IIL234" s="124"/>
      <c r="IIM234" s="123"/>
      <c r="IIN234" s="121"/>
      <c r="IIO234" s="121"/>
      <c r="IIP234" s="121"/>
      <c r="IIQ234" s="121"/>
      <c r="IIR234" s="121"/>
      <c r="IIS234" s="121"/>
      <c r="IIT234" s="120"/>
      <c r="IIU234" s="125"/>
      <c r="IIV234" s="121"/>
      <c r="IIW234" s="121"/>
      <c r="IIX234" s="15"/>
      <c r="IIY234" s="15"/>
      <c r="IIZ234" s="120"/>
      <c r="IJA234" s="120"/>
      <c r="IJB234" s="121"/>
      <c r="IJC234" s="121"/>
      <c r="IJD234" s="120"/>
      <c r="IJE234" s="122"/>
      <c r="IJF234" s="123"/>
      <c r="IJG234" s="124"/>
      <c r="IJH234" s="123"/>
      <c r="IJI234" s="121"/>
      <c r="IJJ234" s="121"/>
      <c r="IJK234" s="121"/>
      <c r="IJL234" s="121"/>
      <c r="IJM234" s="121"/>
      <c r="IJN234" s="121"/>
      <c r="IJO234" s="120"/>
      <c r="IJP234" s="125"/>
      <c r="IJQ234" s="121"/>
      <c r="IJR234" s="121"/>
      <c r="IJS234" s="15"/>
      <c r="IJT234" s="15"/>
      <c r="IJU234" s="120"/>
      <c r="IJV234" s="120"/>
      <c r="IJW234" s="121"/>
      <c r="IJX234" s="121"/>
      <c r="IJY234" s="120"/>
      <c r="IJZ234" s="122"/>
      <c r="IKA234" s="123"/>
      <c r="IKB234" s="124"/>
      <c r="IKC234" s="123"/>
      <c r="IKD234" s="121"/>
      <c r="IKE234" s="121"/>
      <c r="IKF234" s="121"/>
      <c r="IKG234" s="121"/>
      <c r="IKH234" s="121"/>
      <c r="IKI234" s="121"/>
      <c r="IKJ234" s="120"/>
      <c r="IKK234" s="125"/>
      <c r="IKL234" s="121"/>
      <c r="IKM234" s="121"/>
      <c r="IKN234" s="15"/>
      <c r="IKO234" s="15"/>
      <c r="IKP234" s="120"/>
      <c r="IKQ234" s="120"/>
      <c r="IKR234" s="121"/>
      <c r="IKS234" s="121"/>
      <c r="IKT234" s="120"/>
      <c r="IKU234" s="122"/>
      <c r="IKV234" s="123"/>
      <c r="IKW234" s="124"/>
      <c r="IKX234" s="123"/>
      <c r="IKY234" s="121"/>
      <c r="IKZ234" s="121"/>
      <c r="ILA234" s="121"/>
      <c r="ILB234" s="121"/>
      <c r="ILC234" s="121"/>
      <c r="ILD234" s="121"/>
      <c r="ILE234" s="120"/>
      <c r="ILF234" s="125"/>
      <c r="ILG234" s="121"/>
      <c r="ILH234" s="121"/>
      <c r="ILI234" s="15"/>
      <c r="ILJ234" s="15"/>
      <c r="ILK234" s="120"/>
      <c r="ILL234" s="120"/>
      <c r="ILM234" s="121"/>
      <c r="ILN234" s="121"/>
      <c r="ILO234" s="120"/>
      <c r="ILP234" s="122"/>
      <c r="ILQ234" s="123"/>
      <c r="ILR234" s="124"/>
      <c r="ILS234" s="123"/>
      <c r="ILT234" s="121"/>
      <c r="ILU234" s="121"/>
      <c r="ILV234" s="121"/>
      <c r="ILW234" s="121"/>
      <c r="ILX234" s="121"/>
      <c r="ILY234" s="121"/>
      <c r="ILZ234" s="120"/>
      <c r="IMA234" s="125"/>
      <c r="IMB234" s="121"/>
      <c r="IMC234" s="121"/>
      <c r="IMD234" s="15"/>
      <c r="IME234" s="15"/>
      <c r="IMF234" s="120"/>
      <c r="IMG234" s="120"/>
      <c r="IMH234" s="121"/>
      <c r="IMI234" s="121"/>
      <c r="IMJ234" s="120"/>
      <c r="IMK234" s="122"/>
      <c r="IML234" s="123"/>
      <c r="IMM234" s="124"/>
      <c r="IMN234" s="123"/>
      <c r="IMO234" s="121"/>
      <c r="IMP234" s="121"/>
      <c r="IMQ234" s="121"/>
      <c r="IMR234" s="121"/>
      <c r="IMS234" s="121"/>
      <c r="IMT234" s="121"/>
      <c r="IMU234" s="120"/>
      <c r="IMV234" s="125"/>
      <c r="IMW234" s="121"/>
      <c r="IMX234" s="121"/>
      <c r="IMY234" s="15"/>
      <c r="IMZ234" s="15"/>
      <c r="INA234" s="120"/>
      <c r="INB234" s="120"/>
      <c r="INC234" s="121"/>
      <c r="IND234" s="121"/>
      <c r="INE234" s="120"/>
      <c r="INF234" s="122"/>
      <c r="ING234" s="123"/>
      <c r="INH234" s="124"/>
      <c r="INI234" s="123"/>
      <c r="INJ234" s="121"/>
      <c r="INK234" s="121"/>
      <c r="INL234" s="121"/>
      <c r="INM234" s="121"/>
      <c r="INN234" s="121"/>
      <c r="INO234" s="121"/>
      <c r="INP234" s="120"/>
      <c r="INQ234" s="125"/>
      <c r="INR234" s="121"/>
      <c r="INS234" s="121"/>
      <c r="INT234" s="15"/>
      <c r="INU234" s="15"/>
      <c r="INV234" s="120"/>
      <c r="INW234" s="120"/>
      <c r="INX234" s="121"/>
      <c r="INY234" s="121"/>
      <c r="INZ234" s="120"/>
      <c r="IOA234" s="122"/>
      <c r="IOB234" s="123"/>
      <c r="IOC234" s="124"/>
      <c r="IOD234" s="123"/>
      <c r="IOE234" s="121"/>
      <c r="IOF234" s="121"/>
      <c r="IOG234" s="121"/>
      <c r="IOH234" s="121"/>
      <c r="IOI234" s="121"/>
      <c r="IOJ234" s="121"/>
      <c r="IOK234" s="120"/>
      <c r="IOL234" s="125"/>
      <c r="IOM234" s="121"/>
      <c r="ION234" s="121"/>
      <c r="IOO234" s="15"/>
      <c r="IOP234" s="15"/>
      <c r="IOQ234" s="120"/>
      <c r="IOR234" s="120"/>
      <c r="IOS234" s="121"/>
      <c r="IOT234" s="121"/>
      <c r="IOU234" s="120"/>
      <c r="IOV234" s="122"/>
      <c r="IOW234" s="123"/>
      <c r="IOX234" s="124"/>
      <c r="IOY234" s="123"/>
      <c r="IOZ234" s="121"/>
      <c r="IPA234" s="121"/>
      <c r="IPB234" s="121"/>
      <c r="IPC234" s="121"/>
      <c r="IPD234" s="121"/>
      <c r="IPE234" s="121"/>
      <c r="IPF234" s="120"/>
      <c r="IPG234" s="125"/>
      <c r="IPH234" s="121"/>
      <c r="IPI234" s="121"/>
      <c r="IPJ234" s="15"/>
      <c r="IPK234" s="15"/>
      <c r="IPL234" s="120"/>
      <c r="IPM234" s="120"/>
      <c r="IPN234" s="121"/>
      <c r="IPO234" s="121"/>
      <c r="IPP234" s="120"/>
      <c r="IPQ234" s="122"/>
      <c r="IPR234" s="123"/>
      <c r="IPS234" s="124"/>
      <c r="IPT234" s="123"/>
      <c r="IPU234" s="121"/>
      <c r="IPV234" s="121"/>
      <c r="IPW234" s="121"/>
      <c r="IPX234" s="121"/>
      <c r="IPY234" s="121"/>
      <c r="IPZ234" s="121"/>
      <c r="IQA234" s="120"/>
      <c r="IQB234" s="125"/>
      <c r="IQC234" s="121"/>
      <c r="IQD234" s="121"/>
      <c r="IQE234" s="15"/>
      <c r="IQF234" s="15"/>
      <c r="IQG234" s="120"/>
      <c r="IQH234" s="120"/>
      <c r="IQI234" s="121"/>
      <c r="IQJ234" s="121"/>
      <c r="IQK234" s="120"/>
      <c r="IQL234" s="122"/>
      <c r="IQM234" s="123"/>
      <c r="IQN234" s="124"/>
      <c r="IQO234" s="123"/>
      <c r="IQP234" s="121"/>
      <c r="IQQ234" s="121"/>
      <c r="IQR234" s="121"/>
      <c r="IQS234" s="121"/>
      <c r="IQT234" s="121"/>
      <c r="IQU234" s="121"/>
      <c r="IQV234" s="120"/>
      <c r="IQW234" s="125"/>
      <c r="IQX234" s="121"/>
      <c r="IQY234" s="121"/>
      <c r="IQZ234" s="15"/>
      <c r="IRA234" s="15"/>
      <c r="IRB234" s="120"/>
      <c r="IRC234" s="120"/>
      <c r="IRD234" s="121"/>
      <c r="IRE234" s="121"/>
      <c r="IRF234" s="120"/>
      <c r="IRG234" s="122"/>
      <c r="IRH234" s="123"/>
      <c r="IRI234" s="124"/>
      <c r="IRJ234" s="123"/>
      <c r="IRK234" s="121"/>
      <c r="IRL234" s="121"/>
      <c r="IRM234" s="121"/>
      <c r="IRN234" s="121"/>
      <c r="IRO234" s="121"/>
      <c r="IRP234" s="121"/>
      <c r="IRQ234" s="120"/>
      <c r="IRR234" s="125"/>
      <c r="IRS234" s="121"/>
      <c r="IRT234" s="121"/>
      <c r="IRU234" s="15"/>
      <c r="IRV234" s="15"/>
      <c r="IRW234" s="120"/>
      <c r="IRX234" s="120"/>
      <c r="IRY234" s="121"/>
      <c r="IRZ234" s="121"/>
      <c r="ISA234" s="120"/>
      <c r="ISB234" s="122"/>
      <c r="ISC234" s="123"/>
      <c r="ISD234" s="124"/>
      <c r="ISE234" s="123"/>
      <c r="ISF234" s="121"/>
      <c r="ISG234" s="121"/>
      <c r="ISH234" s="121"/>
      <c r="ISI234" s="121"/>
      <c r="ISJ234" s="121"/>
      <c r="ISK234" s="121"/>
      <c r="ISL234" s="120"/>
      <c r="ISM234" s="125"/>
      <c r="ISN234" s="121"/>
      <c r="ISO234" s="121"/>
      <c r="ISP234" s="15"/>
      <c r="ISQ234" s="15"/>
      <c r="ISR234" s="120"/>
      <c r="ISS234" s="120"/>
      <c r="IST234" s="121"/>
      <c r="ISU234" s="121"/>
      <c r="ISV234" s="120"/>
      <c r="ISW234" s="122"/>
      <c r="ISX234" s="123"/>
      <c r="ISY234" s="124"/>
      <c r="ISZ234" s="123"/>
      <c r="ITA234" s="121"/>
      <c r="ITB234" s="121"/>
      <c r="ITC234" s="121"/>
      <c r="ITD234" s="121"/>
      <c r="ITE234" s="121"/>
      <c r="ITF234" s="121"/>
      <c r="ITG234" s="120"/>
      <c r="ITH234" s="125"/>
      <c r="ITI234" s="121"/>
      <c r="ITJ234" s="121"/>
      <c r="ITK234" s="15"/>
      <c r="ITL234" s="15"/>
      <c r="ITM234" s="120"/>
      <c r="ITN234" s="120"/>
      <c r="ITO234" s="121"/>
      <c r="ITP234" s="121"/>
      <c r="ITQ234" s="120"/>
      <c r="ITR234" s="122"/>
      <c r="ITS234" s="123"/>
      <c r="ITT234" s="124"/>
      <c r="ITU234" s="123"/>
      <c r="ITV234" s="121"/>
      <c r="ITW234" s="121"/>
      <c r="ITX234" s="121"/>
      <c r="ITY234" s="121"/>
      <c r="ITZ234" s="121"/>
      <c r="IUA234" s="121"/>
      <c r="IUB234" s="120"/>
      <c r="IUC234" s="125"/>
      <c r="IUD234" s="121"/>
      <c r="IUE234" s="121"/>
      <c r="IUF234" s="15"/>
      <c r="IUG234" s="15"/>
      <c r="IUH234" s="120"/>
      <c r="IUI234" s="120"/>
      <c r="IUJ234" s="121"/>
      <c r="IUK234" s="121"/>
      <c r="IUL234" s="120"/>
      <c r="IUM234" s="122"/>
      <c r="IUN234" s="123"/>
      <c r="IUO234" s="124"/>
      <c r="IUP234" s="123"/>
      <c r="IUQ234" s="121"/>
      <c r="IUR234" s="121"/>
      <c r="IUS234" s="121"/>
      <c r="IUT234" s="121"/>
      <c r="IUU234" s="121"/>
      <c r="IUV234" s="121"/>
      <c r="IUW234" s="120"/>
      <c r="IUX234" s="125"/>
      <c r="IUY234" s="121"/>
      <c r="IUZ234" s="121"/>
      <c r="IVA234" s="15"/>
      <c r="IVB234" s="15"/>
      <c r="IVC234" s="120"/>
      <c r="IVD234" s="120"/>
      <c r="IVE234" s="121"/>
      <c r="IVF234" s="121"/>
      <c r="IVG234" s="120"/>
      <c r="IVH234" s="122"/>
      <c r="IVI234" s="123"/>
      <c r="IVJ234" s="124"/>
      <c r="IVK234" s="123"/>
      <c r="IVL234" s="121"/>
      <c r="IVM234" s="121"/>
      <c r="IVN234" s="121"/>
      <c r="IVO234" s="121"/>
      <c r="IVP234" s="121"/>
      <c r="IVQ234" s="121"/>
      <c r="IVR234" s="120"/>
      <c r="IVS234" s="125"/>
      <c r="IVT234" s="121"/>
      <c r="IVU234" s="121"/>
      <c r="IVV234" s="15"/>
      <c r="IVW234" s="15"/>
      <c r="IVX234" s="120"/>
      <c r="IVY234" s="120"/>
      <c r="IVZ234" s="121"/>
      <c r="IWA234" s="121"/>
      <c r="IWB234" s="120"/>
      <c r="IWC234" s="122"/>
      <c r="IWD234" s="123"/>
      <c r="IWE234" s="124"/>
      <c r="IWF234" s="123"/>
      <c r="IWG234" s="121"/>
      <c r="IWH234" s="121"/>
      <c r="IWI234" s="121"/>
      <c r="IWJ234" s="121"/>
      <c r="IWK234" s="121"/>
      <c r="IWL234" s="121"/>
      <c r="IWM234" s="120"/>
      <c r="IWN234" s="125"/>
      <c r="IWO234" s="121"/>
      <c r="IWP234" s="121"/>
      <c r="IWQ234" s="15"/>
      <c r="IWR234" s="15"/>
      <c r="IWS234" s="120"/>
      <c r="IWT234" s="120"/>
      <c r="IWU234" s="121"/>
      <c r="IWV234" s="121"/>
      <c r="IWW234" s="120"/>
      <c r="IWX234" s="122"/>
      <c r="IWY234" s="123"/>
      <c r="IWZ234" s="124"/>
      <c r="IXA234" s="123"/>
      <c r="IXB234" s="121"/>
      <c r="IXC234" s="121"/>
      <c r="IXD234" s="121"/>
      <c r="IXE234" s="121"/>
      <c r="IXF234" s="121"/>
      <c r="IXG234" s="121"/>
      <c r="IXH234" s="120"/>
      <c r="IXI234" s="125"/>
      <c r="IXJ234" s="121"/>
      <c r="IXK234" s="121"/>
      <c r="IXL234" s="15"/>
      <c r="IXM234" s="15"/>
      <c r="IXN234" s="120"/>
      <c r="IXO234" s="120"/>
      <c r="IXP234" s="121"/>
      <c r="IXQ234" s="121"/>
      <c r="IXR234" s="120"/>
      <c r="IXS234" s="122"/>
      <c r="IXT234" s="123"/>
      <c r="IXU234" s="124"/>
      <c r="IXV234" s="123"/>
      <c r="IXW234" s="121"/>
      <c r="IXX234" s="121"/>
      <c r="IXY234" s="121"/>
      <c r="IXZ234" s="121"/>
      <c r="IYA234" s="121"/>
      <c r="IYB234" s="121"/>
      <c r="IYC234" s="120"/>
      <c r="IYD234" s="125"/>
      <c r="IYE234" s="121"/>
      <c r="IYF234" s="121"/>
      <c r="IYG234" s="15"/>
      <c r="IYH234" s="15"/>
      <c r="IYI234" s="120"/>
      <c r="IYJ234" s="120"/>
      <c r="IYK234" s="121"/>
      <c r="IYL234" s="121"/>
      <c r="IYM234" s="120"/>
      <c r="IYN234" s="122"/>
      <c r="IYO234" s="123"/>
      <c r="IYP234" s="124"/>
      <c r="IYQ234" s="123"/>
      <c r="IYR234" s="121"/>
      <c r="IYS234" s="121"/>
      <c r="IYT234" s="121"/>
      <c r="IYU234" s="121"/>
      <c r="IYV234" s="121"/>
      <c r="IYW234" s="121"/>
      <c r="IYX234" s="120"/>
      <c r="IYY234" s="125"/>
      <c r="IYZ234" s="121"/>
      <c r="IZA234" s="121"/>
      <c r="IZB234" s="15"/>
      <c r="IZC234" s="15"/>
      <c r="IZD234" s="120"/>
      <c r="IZE234" s="120"/>
      <c r="IZF234" s="121"/>
      <c r="IZG234" s="121"/>
      <c r="IZH234" s="120"/>
      <c r="IZI234" s="122"/>
      <c r="IZJ234" s="123"/>
      <c r="IZK234" s="124"/>
      <c r="IZL234" s="123"/>
      <c r="IZM234" s="121"/>
      <c r="IZN234" s="121"/>
      <c r="IZO234" s="121"/>
      <c r="IZP234" s="121"/>
      <c r="IZQ234" s="121"/>
      <c r="IZR234" s="121"/>
      <c r="IZS234" s="120"/>
      <c r="IZT234" s="125"/>
      <c r="IZU234" s="121"/>
      <c r="IZV234" s="121"/>
      <c r="IZW234" s="15"/>
      <c r="IZX234" s="15"/>
      <c r="IZY234" s="120"/>
      <c r="IZZ234" s="120"/>
      <c r="JAA234" s="121"/>
      <c r="JAB234" s="121"/>
      <c r="JAC234" s="120"/>
      <c r="JAD234" s="122"/>
      <c r="JAE234" s="123"/>
      <c r="JAF234" s="124"/>
      <c r="JAG234" s="123"/>
      <c r="JAH234" s="121"/>
      <c r="JAI234" s="121"/>
      <c r="JAJ234" s="121"/>
      <c r="JAK234" s="121"/>
      <c r="JAL234" s="121"/>
      <c r="JAM234" s="121"/>
      <c r="JAN234" s="120"/>
      <c r="JAO234" s="125"/>
      <c r="JAP234" s="121"/>
      <c r="JAQ234" s="121"/>
      <c r="JAR234" s="15"/>
      <c r="JAS234" s="15"/>
      <c r="JAT234" s="120"/>
      <c r="JAU234" s="120"/>
      <c r="JAV234" s="121"/>
      <c r="JAW234" s="121"/>
      <c r="JAX234" s="120"/>
      <c r="JAY234" s="122"/>
      <c r="JAZ234" s="123"/>
      <c r="JBA234" s="124"/>
      <c r="JBB234" s="123"/>
      <c r="JBC234" s="121"/>
      <c r="JBD234" s="121"/>
      <c r="JBE234" s="121"/>
      <c r="JBF234" s="121"/>
      <c r="JBG234" s="121"/>
      <c r="JBH234" s="121"/>
      <c r="JBI234" s="120"/>
      <c r="JBJ234" s="125"/>
      <c r="JBK234" s="121"/>
      <c r="JBL234" s="121"/>
      <c r="JBM234" s="15"/>
      <c r="JBN234" s="15"/>
      <c r="JBO234" s="120"/>
      <c r="JBP234" s="120"/>
      <c r="JBQ234" s="121"/>
      <c r="JBR234" s="121"/>
      <c r="JBS234" s="120"/>
      <c r="JBT234" s="122"/>
      <c r="JBU234" s="123"/>
      <c r="JBV234" s="124"/>
      <c r="JBW234" s="123"/>
      <c r="JBX234" s="121"/>
      <c r="JBY234" s="121"/>
      <c r="JBZ234" s="121"/>
      <c r="JCA234" s="121"/>
      <c r="JCB234" s="121"/>
      <c r="JCC234" s="121"/>
      <c r="JCD234" s="120"/>
      <c r="JCE234" s="125"/>
      <c r="JCF234" s="121"/>
      <c r="JCG234" s="121"/>
      <c r="JCH234" s="15"/>
      <c r="JCI234" s="15"/>
      <c r="JCJ234" s="120"/>
      <c r="JCK234" s="120"/>
      <c r="JCL234" s="121"/>
      <c r="JCM234" s="121"/>
      <c r="JCN234" s="120"/>
      <c r="JCO234" s="122"/>
      <c r="JCP234" s="123"/>
      <c r="JCQ234" s="124"/>
      <c r="JCR234" s="123"/>
      <c r="JCS234" s="121"/>
      <c r="JCT234" s="121"/>
      <c r="JCU234" s="121"/>
      <c r="JCV234" s="121"/>
      <c r="JCW234" s="121"/>
      <c r="JCX234" s="121"/>
      <c r="JCY234" s="120"/>
      <c r="JCZ234" s="125"/>
      <c r="JDA234" s="121"/>
      <c r="JDB234" s="121"/>
      <c r="JDC234" s="15"/>
      <c r="JDD234" s="15"/>
      <c r="JDE234" s="120"/>
      <c r="JDF234" s="120"/>
      <c r="JDG234" s="121"/>
      <c r="JDH234" s="121"/>
      <c r="JDI234" s="120"/>
      <c r="JDJ234" s="122"/>
      <c r="JDK234" s="123"/>
      <c r="JDL234" s="124"/>
      <c r="JDM234" s="123"/>
      <c r="JDN234" s="121"/>
      <c r="JDO234" s="121"/>
      <c r="JDP234" s="121"/>
      <c r="JDQ234" s="121"/>
      <c r="JDR234" s="121"/>
      <c r="JDS234" s="121"/>
      <c r="JDT234" s="120"/>
      <c r="JDU234" s="125"/>
      <c r="JDV234" s="121"/>
      <c r="JDW234" s="121"/>
      <c r="JDX234" s="15"/>
      <c r="JDY234" s="15"/>
      <c r="JDZ234" s="120"/>
      <c r="JEA234" s="120"/>
      <c r="JEB234" s="121"/>
      <c r="JEC234" s="121"/>
      <c r="JED234" s="120"/>
      <c r="JEE234" s="122"/>
      <c r="JEF234" s="123"/>
      <c r="JEG234" s="124"/>
      <c r="JEH234" s="123"/>
      <c r="JEI234" s="121"/>
      <c r="JEJ234" s="121"/>
      <c r="JEK234" s="121"/>
      <c r="JEL234" s="121"/>
      <c r="JEM234" s="121"/>
      <c r="JEN234" s="121"/>
      <c r="JEO234" s="120"/>
      <c r="JEP234" s="125"/>
      <c r="JEQ234" s="121"/>
      <c r="JER234" s="121"/>
      <c r="JES234" s="15"/>
      <c r="JET234" s="15"/>
      <c r="JEU234" s="120"/>
      <c r="JEV234" s="120"/>
      <c r="JEW234" s="121"/>
      <c r="JEX234" s="121"/>
      <c r="JEY234" s="120"/>
      <c r="JEZ234" s="122"/>
      <c r="JFA234" s="123"/>
      <c r="JFB234" s="124"/>
      <c r="JFC234" s="123"/>
      <c r="JFD234" s="121"/>
      <c r="JFE234" s="121"/>
      <c r="JFF234" s="121"/>
      <c r="JFG234" s="121"/>
      <c r="JFH234" s="121"/>
      <c r="JFI234" s="121"/>
      <c r="JFJ234" s="120"/>
      <c r="JFK234" s="125"/>
      <c r="JFL234" s="121"/>
      <c r="JFM234" s="121"/>
      <c r="JFN234" s="15"/>
      <c r="JFO234" s="15"/>
      <c r="JFP234" s="120"/>
      <c r="JFQ234" s="120"/>
      <c r="JFR234" s="121"/>
      <c r="JFS234" s="121"/>
      <c r="JFT234" s="120"/>
      <c r="JFU234" s="122"/>
      <c r="JFV234" s="123"/>
      <c r="JFW234" s="124"/>
      <c r="JFX234" s="123"/>
      <c r="JFY234" s="121"/>
      <c r="JFZ234" s="121"/>
      <c r="JGA234" s="121"/>
      <c r="JGB234" s="121"/>
      <c r="JGC234" s="121"/>
      <c r="JGD234" s="121"/>
      <c r="JGE234" s="120"/>
      <c r="JGF234" s="125"/>
      <c r="JGG234" s="121"/>
      <c r="JGH234" s="121"/>
      <c r="JGI234" s="15"/>
      <c r="JGJ234" s="15"/>
      <c r="JGK234" s="120"/>
      <c r="JGL234" s="120"/>
      <c r="JGM234" s="121"/>
      <c r="JGN234" s="121"/>
      <c r="JGO234" s="120"/>
      <c r="JGP234" s="122"/>
      <c r="JGQ234" s="123"/>
      <c r="JGR234" s="124"/>
      <c r="JGS234" s="123"/>
      <c r="JGT234" s="121"/>
      <c r="JGU234" s="121"/>
      <c r="JGV234" s="121"/>
      <c r="JGW234" s="121"/>
      <c r="JGX234" s="121"/>
      <c r="JGY234" s="121"/>
      <c r="JGZ234" s="120"/>
      <c r="JHA234" s="125"/>
      <c r="JHB234" s="121"/>
      <c r="JHC234" s="121"/>
      <c r="JHD234" s="15"/>
      <c r="JHE234" s="15"/>
      <c r="JHF234" s="120"/>
      <c r="JHG234" s="120"/>
      <c r="JHH234" s="121"/>
      <c r="JHI234" s="121"/>
      <c r="JHJ234" s="120"/>
      <c r="JHK234" s="122"/>
      <c r="JHL234" s="123"/>
      <c r="JHM234" s="124"/>
      <c r="JHN234" s="123"/>
      <c r="JHO234" s="121"/>
      <c r="JHP234" s="121"/>
      <c r="JHQ234" s="121"/>
      <c r="JHR234" s="121"/>
      <c r="JHS234" s="121"/>
      <c r="JHT234" s="121"/>
      <c r="JHU234" s="120"/>
      <c r="JHV234" s="125"/>
      <c r="JHW234" s="121"/>
      <c r="JHX234" s="121"/>
      <c r="JHY234" s="15"/>
      <c r="JHZ234" s="15"/>
      <c r="JIA234" s="120"/>
      <c r="JIB234" s="120"/>
      <c r="JIC234" s="121"/>
      <c r="JID234" s="121"/>
      <c r="JIE234" s="120"/>
      <c r="JIF234" s="122"/>
      <c r="JIG234" s="123"/>
      <c r="JIH234" s="124"/>
      <c r="JII234" s="123"/>
      <c r="JIJ234" s="121"/>
      <c r="JIK234" s="121"/>
      <c r="JIL234" s="121"/>
      <c r="JIM234" s="121"/>
      <c r="JIN234" s="121"/>
      <c r="JIO234" s="121"/>
      <c r="JIP234" s="120"/>
      <c r="JIQ234" s="125"/>
      <c r="JIR234" s="121"/>
      <c r="JIS234" s="121"/>
      <c r="JIT234" s="15"/>
      <c r="JIU234" s="15"/>
      <c r="JIV234" s="120"/>
      <c r="JIW234" s="120"/>
      <c r="JIX234" s="121"/>
      <c r="JIY234" s="121"/>
      <c r="JIZ234" s="120"/>
      <c r="JJA234" s="122"/>
      <c r="JJB234" s="123"/>
      <c r="JJC234" s="124"/>
      <c r="JJD234" s="123"/>
      <c r="JJE234" s="121"/>
      <c r="JJF234" s="121"/>
      <c r="JJG234" s="121"/>
      <c r="JJH234" s="121"/>
      <c r="JJI234" s="121"/>
      <c r="JJJ234" s="121"/>
      <c r="JJK234" s="120"/>
      <c r="JJL234" s="125"/>
      <c r="JJM234" s="121"/>
      <c r="JJN234" s="121"/>
      <c r="JJO234" s="15"/>
      <c r="JJP234" s="15"/>
      <c r="JJQ234" s="120"/>
      <c r="JJR234" s="120"/>
      <c r="JJS234" s="121"/>
      <c r="JJT234" s="121"/>
      <c r="JJU234" s="120"/>
      <c r="JJV234" s="122"/>
      <c r="JJW234" s="123"/>
      <c r="JJX234" s="124"/>
      <c r="JJY234" s="123"/>
      <c r="JJZ234" s="121"/>
      <c r="JKA234" s="121"/>
      <c r="JKB234" s="121"/>
      <c r="JKC234" s="121"/>
      <c r="JKD234" s="121"/>
      <c r="JKE234" s="121"/>
      <c r="JKF234" s="120"/>
      <c r="JKG234" s="125"/>
      <c r="JKH234" s="121"/>
      <c r="JKI234" s="121"/>
      <c r="JKJ234" s="15"/>
      <c r="JKK234" s="15"/>
      <c r="JKL234" s="120"/>
      <c r="JKM234" s="120"/>
      <c r="JKN234" s="121"/>
      <c r="JKO234" s="121"/>
      <c r="JKP234" s="120"/>
      <c r="JKQ234" s="122"/>
      <c r="JKR234" s="123"/>
      <c r="JKS234" s="124"/>
      <c r="JKT234" s="123"/>
      <c r="JKU234" s="121"/>
      <c r="JKV234" s="121"/>
      <c r="JKW234" s="121"/>
      <c r="JKX234" s="121"/>
      <c r="JKY234" s="121"/>
      <c r="JKZ234" s="121"/>
      <c r="JLA234" s="120"/>
      <c r="JLB234" s="125"/>
      <c r="JLC234" s="121"/>
      <c r="JLD234" s="121"/>
      <c r="JLE234" s="15"/>
      <c r="JLF234" s="15"/>
      <c r="JLG234" s="120"/>
      <c r="JLH234" s="120"/>
      <c r="JLI234" s="121"/>
      <c r="JLJ234" s="121"/>
      <c r="JLK234" s="120"/>
      <c r="JLL234" s="122"/>
      <c r="JLM234" s="123"/>
      <c r="JLN234" s="124"/>
      <c r="JLO234" s="123"/>
      <c r="JLP234" s="121"/>
      <c r="JLQ234" s="121"/>
      <c r="JLR234" s="121"/>
      <c r="JLS234" s="121"/>
      <c r="JLT234" s="121"/>
      <c r="JLU234" s="121"/>
      <c r="JLV234" s="120"/>
      <c r="JLW234" s="125"/>
      <c r="JLX234" s="121"/>
      <c r="JLY234" s="121"/>
      <c r="JLZ234" s="15"/>
      <c r="JMA234" s="15"/>
      <c r="JMB234" s="120"/>
      <c r="JMC234" s="120"/>
      <c r="JMD234" s="121"/>
      <c r="JME234" s="121"/>
      <c r="JMF234" s="120"/>
      <c r="JMG234" s="122"/>
      <c r="JMH234" s="123"/>
      <c r="JMI234" s="124"/>
      <c r="JMJ234" s="123"/>
      <c r="JMK234" s="121"/>
      <c r="JML234" s="121"/>
      <c r="JMM234" s="121"/>
      <c r="JMN234" s="121"/>
      <c r="JMO234" s="121"/>
      <c r="JMP234" s="121"/>
      <c r="JMQ234" s="120"/>
      <c r="JMR234" s="125"/>
      <c r="JMS234" s="121"/>
      <c r="JMT234" s="121"/>
      <c r="JMU234" s="15"/>
      <c r="JMV234" s="15"/>
      <c r="JMW234" s="120"/>
      <c r="JMX234" s="120"/>
      <c r="JMY234" s="121"/>
      <c r="JMZ234" s="121"/>
      <c r="JNA234" s="120"/>
      <c r="JNB234" s="122"/>
      <c r="JNC234" s="123"/>
      <c r="JND234" s="124"/>
      <c r="JNE234" s="123"/>
      <c r="JNF234" s="121"/>
      <c r="JNG234" s="121"/>
      <c r="JNH234" s="121"/>
      <c r="JNI234" s="121"/>
      <c r="JNJ234" s="121"/>
      <c r="JNK234" s="121"/>
      <c r="JNL234" s="120"/>
      <c r="JNM234" s="125"/>
      <c r="JNN234" s="121"/>
      <c r="JNO234" s="121"/>
      <c r="JNP234" s="15"/>
      <c r="JNQ234" s="15"/>
      <c r="JNR234" s="120"/>
      <c r="JNS234" s="120"/>
      <c r="JNT234" s="121"/>
      <c r="JNU234" s="121"/>
      <c r="JNV234" s="120"/>
      <c r="JNW234" s="122"/>
      <c r="JNX234" s="123"/>
      <c r="JNY234" s="124"/>
      <c r="JNZ234" s="123"/>
      <c r="JOA234" s="121"/>
      <c r="JOB234" s="121"/>
      <c r="JOC234" s="121"/>
      <c r="JOD234" s="121"/>
      <c r="JOE234" s="121"/>
      <c r="JOF234" s="121"/>
      <c r="JOG234" s="120"/>
      <c r="JOH234" s="125"/>
      <c r="JOI234" s="121"/>
      <c r="JOJ234" s="121"/>
      <c r="JOK234" s="15"/>
      <c r="JOL234" s="15"/>
      <c r="JOM234" s="120"/>
      <c r="JON234" s="120"/>
      <c r="JOO234" s="121"/>
      <c r="JOP234" s="121"/>
      <c r="JOQ234" s="120"/>
      <c r="JOR234" s="122"/>
      <c r="JOS234" s="123"/>
      <c r="JOT234" s="124"/>
      <c r="JOU234" s="123"/>
      <c r="JOV234" s="121"/>
      <c r="JOW234" s="121"/>
      <c r="JOX234" s="121"/>
      <c r="JOY234" s="121"/>
      <c r="JOZ234" s="121"/>
      <c r="JPA234" s="121"/>
      <c r="JPB234" s="120"/>
      <c r="JPC234" s="125"/>
      <c r="JPD234" s="121"/>
      <c r="JPE234" s="121"/>
      <c r="JPF234" s="15"/>
      <c r="JPG234" s="15"/>
      <c r="JPH234" s="120"/>
      <c r="JPI234" s="120"/>
      <c r="JPJ234" s="121"/>
      <c r="JPK234" s="121"/>
      <c r="JPL234" s="120"/>
      <c r="JPM234" s="122"/>
      <c r="JPN234" s="123"/>
      <c r="JPO234" s="124"/>
      <c r="JPP234" s="123"/>
      <c r="JPQ234" s="121"/>
      <c r="JPR234" s="121"/>
      <c r="JPS234" s="121"/>
      <c r="JPT234" s="121"/>
      <c r="JPU234" s="121"/>
      <c r="JPV234" s="121"/>
      <c r="JPW234" s="120"/>
      <c r="JPX234" s="125"/>
      <c r="JPY234" s="121"/>
      <c r="JPZ234" s="121"/>
      <c r="JQA234" s="15"/>
      <c r="JQB234" s="15"/>
      <c r="JQC234" s="120"/>
      <c r="JQD234" s="120"/>
      <c r="JQE234" s="121"/>
      <c r="JQF234" s="121"/>
      <c r="JQG234" s="120"/>
      <c r="JQH234" s="122"/>
      <c r="JQI234" s="123"/>
      <c r="JQJ234" s="124"/>
      <c r="JQK234" s="123"/>
      <c r="JQL234" s="121"/>
      <c r="JQM234" s="121"/>
      <c r="JQN234" s="121"/>
      <c r="JQO234" s="121"/>
      <c r="JQP234" s="121"/>
      <c r="JQQ234" s="121"/>
      <c r="JQR234" s="120"/>
      <c r="JQS234" s="125"/>
      <c r="JQT234" s="121"/>
      <c r="JQU234" s="121"/>
      <c r="JQV234" s="15"/>
      <c r="JQW234" s="15"/>
      <c r="JQX234" s="120"/>
      <c r="JQY234" s="120"/>
      <c r="JQZ234" s="121"/>
      <c r="JRA234" s="121"/>
      <c r="JRB234" s="120"/>
      <c r="JRC234" s="122"/>
      <c r="JRD234" s="123"/>
      <c r="JRE234" s="124"/>
      <c r="JRF234" s="123"/>
      <c r="JRG234" s="121"/>
      <c r="JRH234" s="121"/>
      <c r="JRI234" s="121"/>
      <c r="JRJ234" s="121"/>
      <c r="JRK234" s="121"/>
      <c r="JRL234" s="121"/>
      <c r="JRM234" s="120"/>
      <c r="JRN234" s="125"/>
      <c r="JRO234" s="121"/>
      <c r="JRP234" s="121"/>
      <c r="JRQ234" s="15"/>
      <c r="JRR234" s="15"/>
      <c r="JRS234" s="120"/>
      <c r="JRT234" s="120"/>
      <c r="JRU234" s="121"/>
      <c r="JRV234" s="121"/>
      <c r="JRW234" s="120"/>
      <c r="JRX234" s="122"/>
      <c r="JRY234" s="123"/>
      <c r="JRZ234" s="124"/>
      <c r="JSA234" s="123"/>
      <c r="JSB234" s="121"/>
      <c r="JSC234" s="121"/>
      <c r="JSD234" s="121"/>
      <c r="JSE234" s="121"/>
      <c r="JSF234" s="121"/>
      <c r="JSG234" s="121"/>
      <c r="JSH234" s="120"/>
      <c r="JSI234" s="125"/>
      <c r="JSJ234" s="121"/>
      <c r="JSK234" s="121"/>
      <c r="JSL234" s="15"/>
      <c r="JSM234" s="15"/>
      <c r="JSN234" s="120"/>
      <c r="JSO234" s="120"/>
      <c r="JSP234" s="121"/>
      <c r="JSQ234" s="121"/>
      <c r="JSR234" s="120"/>
      <c r="JSS234" s="122"/>
      <c r="JST234" s="123"/>
      <c r="JSU234" s="124"/>
      <c r="JSV234" s="123"/>
      <c r="JSW234" s="121"/>
      <c r="JSX234" s="121"/>
      <c r="JSY234" s="121"/>
      <c r="JSZ234" s="121"/>
      <c r="JTA234" s="121"/>
      <c r="JTB234" s="121"/>
      <c r="JTC234" s="120"/>
      <c r="JTD234" s="125"/>
      <c r="JTE234" s="121"/>
      <c r="JTF234" s="121"/>
      <c r="JTG234" s="15"/>
      <c r="JTH234" s="15"/>
      <c r="JTI234" s="120"/>
      <c r="JTJ234" s="120"/>
      <c r="JTK234" s="121"/>
      <c r="JTL234" s="121"/>
      <c r="JTM234" s="120"/>
      <c r="JTN234" s="122"/>
      <c r="JTO234" s="123"/>
      <c r="JTP234" s="124"/>
      <c r="JTQ234" s="123"/>
      <c r="JTR234" s="121"/>
      <c r="JTS234" s="121"/>
      <c r="JTT234" s="121"/>
      <c r="JTU234" s="121"/>
      <c r="JTV234" s="121"/>
      <c r="JTW234" s="121"/>
      <c r="JTX234" s="120"/>
      <c r="JTY234" s="125"/>
      <c r="JTZ234" s="121"/>
      <c r="JUA234" s="121"/>
      <c r="JUB234" s="15"/>
      <c r="JUC234" s="15"/>
      <c r="JUD234" s="120"/>
      <c r="JUE234" s="120"/>
      <c r="JUF234" s="121"/>
      <c r="JUG234" s="121"/>
      <c r="JUH234" s="120"/>
      <c r="JUI234" s="122"/>
      <c r="JUJ234" s="123"/>
      <c r="JUK234" s="124"/>
      <c r="JUL234" s="123"/>
      <c r="JUM234" s="121"/>
      <c r="JUN234" s="121"/>
      <c r="JUO234" s="121"/>
      <c r="JUP234" s="121"/>
      <c r="JUQ234" s="121"/>
      <c r="JUR234" s="121"/>
      <c r="JUS234" s="120"/>
      <c r="JUT234" s="125"/>
      <c r="JUU234" s="121"/>
      <c r="JUV234" s="121"/>
      <c r="JUW234" s="15"/>
      <c r="JUX234" s="15"/>
      <c r="JUY234" s="120"/>
      <c r="JUZ234" s="120"/>
      <c r="JVA234" s="121"/>
      <c r="JVB234" s="121"/>
      <c r="JVC234" s="120"/>
      <c r="JVD234" s="122"/>
      <c r="JVE234" s="123"/>
      <c r="JVF234" s="124"/>
      <c r="JVG234" s="123"/>
      <c r="JVH234" s="121"/>
      <c r="JVI234" s="121"/>
      <c r="JVJ234" s="121"/>
      <c r="JVK234" s="121"/>
      <c r="JVL234" s="121"/>
      <c r="JVM234" s="121"/>
      <c r="JVN234" s="120"/>
      <c r="JVO234" s="125"/>
      <c r="JVP234" s="121"/>
      <c r="JVQ234" s="121"/>
      <c r="JVR234" s="15"/>
      <c r="JVS234" s="15"/>
      <c r="JVT234" s="120"/>
      <c r="JVU234" s="120"/>
      <c r="JVV234" s="121"/>
      <c r="JVW234" s="121"/>
      <c r="JVX234" s="120"/>
      <c r="JVY234" s="122"/>
      <c r="JVZ234" s="123"/>
      <c r="JWA234" s="124"/>
      <c r="JWB234" s="123"/>
      <c r="JWC234" s="121"/>
      <c r="JWD234" s="121"/>
      <c r="JWE234" s="121"/>
      <c r="JWF234" s="121"/>
      <c r="JWG234" s="121"/>
      <c r="JWH234" s="121"/>
      <c r="JWI234" s="120"/>
      <c r="JWJ234" s="125"/>
      <c r="JWK234" s="121"/>
      <c r="JWL234" s="121"/>
      <c r="JWM234" s="15"/>
      <c r="JWN234" s="15"/>
      <c r="JWO234" s="120"/>
      <c r="JWP234" s="120"/>
      <c r="JWQ234" s="121"/>
      <c r="JWR234" s="121"/>
      <c r="JWS234" s="120"/>
      <c r="JWT234" s="122"/>
      <c r="JWU234" s="123"/>
      <c r="JWV234" s="124"/>
      <c r="JWW234" s="123"/>
      <c r="JWX234" s="121"/>
      <c r="JWY234" s="121"/>
      <c r="JWZ234" s="121"/>
      <c r="JXA234" s="121"/>
      <c r="JXB234" s="121"/>
      <c r="JXC234" s="121"/>
      <c r="JXD234" s="120"/>
      <c r="JXE234" s="125"/>
      <c r="JXF234" s="121"/>
      <c r="JXG234" s="121"/>
      <c r="JXH234" s="15"/>
      <c r="JXI234" s="15"/>
      <c r="JXJ234" s="120"/>
      <c r="JXK234" s="120"/>
      <c r="JXL234" s="121"/>
      <c r="JXM234" s="121"/>
      <c r="JXN234" s="120"/>
      <c r="JXO234" s="122"/>
      <c r="JXP234" s="123"/>
      <c r="JXQ234" s="124"/>
      <c r="JXR234" s="123"/>
      <c r="JXS234" s="121"/>
      <c r="JXT234" s="121"/>
      <c r="JXU234" s="121"/>
      <c r="JXV234" s="121"/>
      <c r="JXW234" s="121"/>
      <c r="JXX234" s="121"/>
      <c r="JXY234" s="120"/>
      <c r="JXZ234" s="125"/>
      <c r="JYA234" s="121"/>
      <c r="JYB234" s="121"/>
      <c r="JYC234" s="15"/>
      <c r="JYD234" s="15"/>
      <c r="JYE234" s="120"/>
      <c r="JYF234" s="120"/>
      <c r="JYG234" s="121"/>
      <c r="JYH234" s="121"/>
      <c r="JYI234" s="120"/>
      <c r="JYJ234" s="122"/>
      <c r="JYK234" s="123"/>
      <c r="JYL234" s="124"/>
      <c r="JYM234" s="123"/>
      <c r="JYN234" s="121"/>
      <c r="JYO234" s="121"/>
      <c r="JYP234" s="121"/>
      <c r="JYQ234" s="121"/>
      <c r="JYR234" s="121"/>
      <c r="JYS234" s="121"/>
      <c r="JYT234" s="120"/>
      <c r="JYU234" s="125"/>
      <c r="JYV234" s="121"/>
      <c r="JYW234" s="121"/>
      <c r="JYX234" s="15"/>
      <c r="JYY234" s="15"/>
      <c r="JYZ234" s="120"/>
      <c r="JZA234" s="120"/>
      <c r="JZB234" s="121"/>
      <c r="JZC234" s="121"/>
      <c r="JZD234" s="120"/>
      <c r="JZE234" s="122"/>
      <c r="JZF234" s="123"/>
      <c r="JZG234" s="124"/>
      <c r="JZH234" s="123"/>
      <c r="JZI234" s="121"/>
      <c r="JZJ234" s="121"/>
      <c r="JZK234" s="121"/>
      <c r="JZL234" s="121"/>
      <c r="JZM234" s="121"/>
      <c r="JZN234" s="121"/>
      <c r="JZO234" s="120"/>
      <c r="JZP234" s="125"/>
      <c r="JZQ234" s="121"/>
      <c r="JZR234" s="121"/>
      <c r="JZS234" s="15"/>
      <c r="JZT234" s="15"/>
      <c r="JZU234" s="120"/>
      <c r="JZV234" s="120"/>
      <c r="JZW234" s="121"/>
      <c r="JZX234" s="121"/>
      <c r="JZY234" s="120"/>
      <c r="JZZ234" s="122"/>
      <c r="KAA234" s="123"/>
      <c r="KAB234" s="124"/>
      <c r="KAC234" s="123"/>
      <c r="KAD234" s="121"/>
      <c r="KAE234" s="121"/>
      <c r="KAF234" s="121"/>
      <c r="KAG234" s="121"/>
      <c r="KAH234" s="121"/>
      <c r="KAI234" s="121"/>
      <c r="KAJ234" s="120"/>
      <c r="KAK234" s="125"/>
      <c r="KAL234" s="121"/>
      <c r="KAM234" s="121"/>
      <c r="KAN234" s="15"/>
      <c r="KAO234" s="15"/>
      <c r="KAP234" s="120"/>
      <c r="KAQ234" s="120"/>
      <c r="KAR234" s="121"/>
      <c r="KAS234" s="121"/>
      <c r="KAT234" s="120"/>
      <c r="KAU234" s="122"/>
      <c r="KAV234" s="123"/>
      <c r="KAW234" s="124"/>
      <c r="KAX234" s="123"/>
      <c r="KAY234" s="121"/>
      <c r="KAZ234" s="121"/>
      <c r="KBA234" s="121"/>
      <c r="KBB234" s="121"/>
      <c r="KBC234" s="121"/>
      <c r="KBD234" s="121"/>
      <c r="KBE234" s="120"/>
      <c r="KBF234" s="125"/>
      <c r="KBG234" s="121"/>
      <c r="KBH234" s="121"/>
      <c r="KBI234" s="15"/>
      <c r="KBJ234" s="15"/>
      <c r="KBK234" s="120"/>
      <c r="KBL234" s="120"/>
      <c r="KBM234" s="121"/>
      <c r="KBN234" s="121"/>
      <c r="KBO234" s="120"/>
      <c r="KBP234" s="122"/>
      <c r="KBQ234" s="123"/>
      <c r="KBR234" s="124"/>
      <c r="KBS234" s="123"/>
      <c r="KBT234" s="121"/>
      <c r="KBU234" s="121"/>
      <c r="KBV234" s="121"/>
      <c r="KBW234" s="121"/>
      <c r="KBX234" s="121"/>
      <c r="KBY234" s="121"/>
      <c r="KBZ234" s="120"/>
      <c r="KCA234" s="125"/>
      <c r="KCB234" s="121"/>
      <c r="KCC234" s="121"/>
      <c r="KCD234" s="15"/>
      <c r="KCE234" s="15"/>
      <c r="KCF234" s="120"/>
      <c r="KCG234" s="120"/>
      <c r="KCH234" s="121"/>
      <c r="KCI234" s="121"/>
      <c r="KCJ234" s="120"/>
      <c r="KCK234" s="122"/>
      <c r="KCL234" s="123"/>
      <c r="KCM234" s="124"/>
      <c r="KCN234" s="123"/>
      <c r="KCO234" s="121"/>
      <c r="KCP234" s="121"/>
      <c r="KCQ234" s="121"/>
      <c r="KCR234" s="121"/>
      <c r="KCS234" s="121"/>
      <c r="KCT234" s="121"/>
      <c r="KCU234" s="120"/>
      <c r="KCV234" s="125"/>
      <c r="KCW234" s="121"/>
      <c r="KCX234" s="121"/>
      <c r="KCY234" s="15"/>
      <c r="KCZ234" s="15"/>
      <c r="KDA234" s="120"/>
      <c r="KDB234" s="120"/>
      <c r="KDC234" s="121"/>
      <c r="KDD234" s="121"/>
      <c r="KDE234" s="120"/>
      <c r="KDF234" s="122"/>
      <c r="KDG234" s="123"/>
      <c r="KDH234" s="124"/>
      <c r="KDI234" s="123"/>
      <c r="KDJ234" s="121"/>
      <c r="KDK234" s="121"/>
      <c r="KDL234" s="121"/>
      <c r="KDM234" s="121"/>
      <c r="KDN234" s="121"/>
      <c r="KDO234" s="121"/>
      <c r="KDP234" s="120"/>
      <c r="KDQ234" s="125"/>
      <c r="KDR234" s="121"/>
      <c r="KDS234" s="121"/>
      <c r="KDT234" s="15"/>
      <c r="KDU234" s="15"/>
      <c r="KDV234" s="120"/>
      <c r="KDW234" s="120"/>
      <c r="KDX234" s="121"/>
      <c r="KDY234" s="121"/>
      <c r="KDZ234" s="120"/>
      <c r="KEA234" s="122"/>
      <c r="KEB234" s="123"/>
      <c r="KEC234" s="124"/>
      <c r="KED234" s="123"/>
      <c r="KEE234" s="121"/>
      <c r="KEF234" s="121"/>
      <c r="KEG234" s="121"/>
      <c r="KEH234" s="121"/>
      <c r="KEI234" s="121"/>
      <c r="KEJ234" s="121"/>
      <c r="KEK234" s="120"/>
      <c r="KEL234" s="125"/>
      <c r="KEM234" s="121"/>
      <c r="KEN234" s="121"/>
      <c r="KEO234" s="15"/>
      <c r="KEP234" s="15"/>
      <c r="KEQ234" s="120"/>
      <c r="KER234" s="120"/>
      <c r="KES234" s="121"/>
      <c r="KET234" s="121"/>
      <c r="KEU234" s="120"/>
      <c r="KEV234" s="122"/>
      <c r="KEW234" s="123"/>
      <c r="KEX234" s="124"/>
      <c r="KEY234" s="123"/>
      <c r="KEZ234" s="121"/>
      <c r="KFA234" s="121"/>
      <c r="KFB234" s="121"/>
      <c r="KFC234" s="121"/>
      <c r="KFD234" s="121"/>
      <c r="KFE234" s="121"/>
      <c r="KFF234" s="120"/>
      <c r="KFG234" s="125"/>
      <c r="KFH234" s="121"/>
      <c r="KFI234" s="121"/>
      <c r="KFJ234" s="15"/>
      <c r="KFK234" s="15"/>
      <c r="KFL234" s="120"/>
      <c r="KFM234" s="120"/>
      <c r="KFN234" s="121"/>
      <c r="KFO234" s="121"/>
      <c r="KFP234" s="120"/>
      <c r="KFQ234" s="122"/>
      <c r="KFR234" s="123"/>
      <c r="KFS234" s="124"/>
      <c r="KFT234" s="123"/>
      <c r="KFU234" s="121"/>
      <c r="KFV234" s="121"/>
      <c r="KFW234" s="121"/>
      <c r="KFX234" s="121"/>
      <c r="KFY234" s="121"/>
      <c r="KFZ234" s="121"/>
      <c r="KGA234" s="120"/>
      <c r="KGB234" s="125"/>
      <c r="KGC234" s="121"/>
      <c r="KGD234" s="121"/>
      <c r="KGE234" s="15"/>
      <c r="KGF234" s="15"/>
      <c r="KGG234" s="120"/>
      <c r="KGH234" s="120"/>
      <c r="KGI234" s="121"/>
      <c r="KGJ234" s="121"/>
      <c r="KGK234" s="120"/>
      <c r="KGL234" s="122"/>
      <c r="KGM234" s="123"/>
      <c r="KGN234" s="124"/>
      <c r="KGO234" s="123"/>
      <c r="KGP234" s="121"/>
      <c r="KGQ234" s="121"/>
      <c r="KGR234" s="121"/>
      <c r="KGS234" s="121"/>
      <c r="KGT234" s="121"/>
      <c r="KGU234" s="121"/>
      <c r="KGV234" s="120"/>
      <c r="KGW234" s="125"/>
      <c r="KGX234" s="121"/>
      <c r="KGY234" s="121"/>
      <c r="KGZ234" s="15"/>
      <c r="KHA234" s="15"/>
      <c r="KHB234" s="120"/>
      <c r="KHC234" s="120"/>
      <c r="KHD234" s="121"/>
      <c r="KHE234" s="121"/>
      <c r="KHF234" s="120"/>
      <c r="KHG234" s="122"/>
      <c r="KHH234" s="123"/>
      <c r="KHI234" s="124"/>
      <c r="KHJ234" s="123"/>
      <c r="KHK234" s="121"/>
      <c r="KHL234" s="121"/>
      <c r="KHM234" s="121"/>
      <c r="KHN234" s="121"/>
      <c r="KHO234" s="121"/>
      <c r="KHP234" s="121"/>
      <c r="KHQ234" s="120"/>
      <c r="KHR234" s="125"/>
      <c r="KHS234" s="121"/>
      <c r="KHT234" s="121"/>
      <c r="KHU234" s="15"/>
      <c r="KHV234" s="15"/>
      <c r="KHW234" s="120"/>
      <c r="KHX234" s="120"/>
      <c r="KHY234" s="121"/>
      <c r="KHZ234" s="121"/>
      <c r="KIA234" s="120"/>
      <c r="KIB234" s="122"/>
      <c r="KIC234" s="123"/>
      <c r="KID234" s="124"/>
      <c r="KIE234" s="123"/>
      <c r="KIF234" s="121"/>
      <c r="KIG234" s="121"/>
      <c r="KIH234" s="121"/>
      <c r="KII234" s="121"/>
      <c r="KIJ234" s="121"/>
      <c r="KIK234" s="121"/>
      <c r="KIL234" s="120"/>
      <c r="KIM234" s="125"/>
      <c r="KIN234" s="121"/>
      <c r="KIO234" s="121"/>
      <c r="KIP234" s="15"/>
      <c r="KIQ234" s="15"/>
      <c r="KIR234" s="120"/>
      <c r="KIS234" s="120"/>
      <c r="KIT234" s="121"/>
      <c r="KIU234" s="121"/>
      <c r="KIV234" s="120"/>
      <c r="KIW234" s="122"/>
      <c r="KIX234" s="123"/>
      <c r="KIY234" s="124"/>
      <c r="KIZ234" s="123"/>
      <c r="KJA234" s="121"/>
      <c r="KJB234" s="121"/>
      <c r="KJC234" s="121"/>
      <c r="KJD234" s="121"/>
      <c r="KJE234" s="121"/>
      <c r="KJF234" s="121"/>
      <c r="KJG234" s="120"/>
      <c r="KJH234" s="125"/>
      <c r="KJI234" s="121"/>
      <c r="KJJ234" s="121"/>
      <c r="KJK234" s="15"/>
      <c r="KJL234" s="15"/>
      <c r="KJM234" s="120"/>
      <c r="KJN234" s="120"/>
      <c r="KJO234" s="121"/>
      <c r="KJP234" s="121"/>
      <c r="KJQ234" s="120"/>
      <c r="KJR234" s="122"/>
      <c r="KJS234" s="123"/>
      <c r="KJT234" s="124"/>
      <c r="KJU234" s="123"/>
      <c r="KJV234" s="121"/>
      <c r="KJW234" s="121"/>
      <c r="KJX234" s="121"/>
      <c r="KJY234" s="121"/>
      <c r="KJZ234" s="121"/>
      <c r="KKA234" s="121"/>
      <c r="KKB234" s="120"/>
      <c r="KKC234" s="125"/>
      <c r="KKD234" s="121"/>
      <c r="KKE234" s="121"/>
      <c r="KKF234" s="15"/>
      <c r="KKG234" s="15"/>
      <c r="KKH234" s="120"/>
      <c r="KKI234" s="120"/>
      <c r="KKJ234" s="121"/>
      <c r="KKK234" s="121"/>
      <c r="KKL234" s="120"/>
      <c r="KKM234" s="122"/>
      <c r="KKN234" s="123"/>
      <c r="KKO234" s="124"/>
      <c r="KKP234" s="123"/>
      <c r="KKQ234" s="121"/>
      <c r="KKR234" s="121"/>
      <c r="KKS234" s="121"/>
      <c r="KKT234" s="121"/>
      <c r="KKU234" s="121"/>
      <c r="KKV234" s="121"/>
      <c r="KKW234" s="120"/>
      <c r="KKX234" s="125"/>
      <c r="KKY234" s="121"/>
      <c r="KKZ234" s="121"/>
      <c r="KLA234" s="15"/>
      <c r="KLB234" s="15"/>
      <c r="KLC234" s="120"/>
      <c r="KLD234" s="120"/>
      <c r="KLE234" s="121"/>
      <c r="KLF234" s="121"/>
      <c r="KLG234" s="120"/>
      <c r="KLH234" s="122"/>
      <c r="KLI234" s="123"/>
      <c r="KLJ234" s="124"/>
      <c r="KLK234" s="123"/>
      <c r="KLL234" s="121"/>
      <c r="KLM234" s="121"/>
      <c r="KLN234" s="121"/>
      <c r="KLO234" s="121"/>
      <c r="KLP234" s="121"/>
      <c r="KLQ234" s="121"/>
      <c r="KLR234" s="120"/>
      <c r="KLS234" s="125"/>
      <c r="KLT234" s="121"/>
      <c r="KLU234" s="121"/>
      <c r="KLV234" s="15"/>
      <c r="KLW234" s="15"/>
      <c r="KLX234" s="120"/>
      <c r="KLY234" s="120"/>
      <c r="KLZ234" s="121"/>
      <c r="KMA234" s="121"/>
      <c r="KMB234" s="120"/>
      <c r="KMC234" s="122"/>
      <c r="KMD234" s="123"/>
      <c r="KME234" s="124"/>
      <c r="KMF234" s="123"/>
      <c r="KMG234" s="121"/>
      <c r="KMH234" s="121"/>
      <c r="KMI234" s="121"/>
      <c r="KMJ234" s="121"/>
      <c r="KMK234" s="121"/>
      <c r="KML234" s="121"/>
      <c r="KMM234" s="120"/>
      <c r="KMN234" s="125"/>
      <c r="KMO234" s="121"/>
      <c r="KMP234" s="121"/>
      <c r="KMQ234" s="15"/>
      <c r="KMR234" s="15"/>
      <c r="KMS234" s="120"/>
      <c r="KMT234" s="120"/>
      <c r="KMU234" s="121"/>
      <c r="KMV234" s="121"/>
      <c r="KMW234" s="120"/>
      <c r="KMX234" s="122"/>
      <c r="KMY234" s="123"/>
      <c r="KMZ234" s="124"/>
      <c r="KNA234" s="123"/>
      <c r="KNB234" s="121"/>
      <c r="KNC234" s="121"/>
      <c r="KND234" s="121"/>
      <c r="KNE234" s="121"/>
      <c r="KNF234" s="121"/>
      <c r="KNG234" s="121"/>
      <c r="KNH234" s="120"/>
      <c r="KNI234" s="125"/>
      <c r="KNJ234" s="121"/>
      <c r="KNK234" s="121"/>
      <c r="KNL234" s="15"/>
      <c r="KNM234" s="15"/>
      <c r="KNN234" s="120"/>
      <c r="KNO234" s="120"/>
      <c r="KNP234" s="121"/>
      <c r="KNQ234" s="121"/>
      <c r="KNR234" s="120"/>
      <c r="KNS234" s="122"/>
      <c r="KNT234" s="123"/>
      <c r="KNU234" s="124"/>
      <c r="KNV234" s="123"/>
      <c r="KNW234" s="121"/>
      <c r="KNX234" s="121"/>
      <c r="KNY234" s="121"/>
      <c r="KNZ234" s="121"/>
      <c r="KOA234" s="121"/>
      <c r="KOB234" s="121"/>
      <c r="KOC234" s="120"/>
      <c r="KOD234" s="125"/>
      <c r="KOE234" s="121"/>
      <c r="KOF234" s="121"/>
      <c r="KOG234" s="15"/>
      <c r="KOH234" s="15"/>
      <c r="KOI234" s="120"/>
      <c r="KOJ234" s="120"/>
      <c r="KOK234" s="121"/>
      <c r="KOL234" s="121"/>
      <c r="KOM234" s="120"/>
      <c r="KON234" s="122"/>
      <c r="KOO234" s="123"/>
      <c r="KOP234" s="124"/>
      <c r="KOQ234" s="123"/>
      <c r="KOR234" s="121"/>
      <c r="KOS234" s="121"/>
      <c r="KOT234" s="121"/>
      <c r="KOU234" s="121"/>
      <c r="KOV234" s="121"/>
      <c r="KOW234" s="121"/>
      <c r="KOX234" s="120"/>
      <c r="KOY234" s="125"/>
      <c r="KOZ234" s="121"/>
      <c r="KPA234" s="121"/>
      <c r="KPB234" s="15"/>
      <c r="KPC234" s="15"/>
      <c r="KPD234" s="120"/>
      <c r="KPE234" s="120"/>
      <c r="KPF234" s="121"/>
      <c r="KPG234" s="121"/>
      <c r="KPH234" s="120"/>
      <c r="KPI234" s="122"/>
      <c r="KPJ234" s="123"/>
      <c r="KPK234" s="124"/>
      <c r="KPL234" s="123"/>
      <c r="KPM234" s="121"/>
      <c r="KPN234" s="121"/>
      <c r="KPO234" s="121"/>
      <c r="KPP234" s="121"/>
      <c r="KPQ234" s="121"/>
      <c r="KPR234" s="121"/>
      <c r="KPS234" s="120"/>
      <c r="KPT234" s="125"/>
      <c r="KPU234" s="121"/>
      <c r="KPV234" s="121"/>
      <c r="KPW234" s="15"/>
      <c r="KPX234" s="15"/>
      <c r="KPY234" s="120"/>
      <c r="KPZ234" s="120"/>
      <c r="KQA234" s="121"/>
      <c r="KQB234" s="121"/>
      <c r="KQC234" s="120"/>
      <c r="KQD234" s="122"/>
      <c r="KQE234" s="123"/>
      <c r="KQF234" s="124"/>
      <c r="KQG234" s="123"/>
      <c r="KQH234" s="121"/>
      <c r="KQI234" s="121"/>
      <c r="KQJ234" s="121"/>
      <c r="KQK234" s="121"/>
      <c r="KQL234" s="121"/>
      <c r="KQM234" s="121"/>
      <c r="KQN234" s="120"/>
      <c r="KQO234" s="125"/>
      <c r="KQP234" s="121"/>
      <c r="KQQ234" s="121"/>
      <c r="KQR234" s="15"/>
      <c r="KQS234" s="15"/>
      <c r="KQT234" s="120"/>
      <c r="KQU234" s="120"/>
      <c r="KQV234" s="121"/>
      <c r="KQW234" s="121"/>
      <c r="KQX234" s="120"/>
      <c r="KQY234" s="122"/>
      <c r="KQZ234" s="123"/>
      <c r="KRA234" s="124"/>
      <c r="KRB234" s="123"/>
      <c r="KRC234" s="121"/>
      <c r="KRD234" s="121"/>
      <c r="KRE234" s="121"/>
      <c r="KRF234" s="121"/>
      <c r="KRG234" s="121"/>
      <c r="KRH234" s="121"/>
      <c r="KRI234" s="120"/>
      <c r="KRJ234" s="125"/>
      <c r="KRK234" s="121"/>
      <c r="KRL234" s="121"/>
      <c r="KRM234" s="15"/>
      <c r="KRN234" s="15"/>
      <c r="KRO234" s="120"/>
      <c r="KRP234" s="120"/>
      <c r="KRQ234" s="121"/>
      <c r="KRR234" s="121"/>
      <c r="KRS234" s="120"/>
      <c r="KRT234" s="122"/>
      <c r="KRU234" s="123"/>
      <c r="KRV234" s="124"/>
      <c r="KRW234" s="123"/>
      <c r="KRX234" s="121"/>
      <c r="KRY234" s="121"/>
      <c r="KRZ234" s="121"/>
      <c r="KSA234" s="121"/>
      <c r="KSB234" s="121"/>
      <c r="KSC234" s="121"/>
      <c r="KSD234" s="120"/>
      <c r="KSE234" s="125"/>
      <c r="KSF234" s="121"/>
      <c r="KSG234" s="121"/>
      <c r="KSH234" s="15"/>
      <c r="KSI234" s="15"/>
      <c r="KSJ234" s="120"/>
      <c r="KSK234" s="120"/>
      <c r="KSL234" s="121"/>
      <c r="KSM234" s="121"/>
      <c r="KSN234" s="120"/>
      <c r="KSO234" s="122"/>
      <c r="KSP234" s="123"/>
      <c r="KSQ234" s="124"/>
      <c r="KSR234" s="123"/>
      <c r="KSS234" s="121"/>
      <c r="KST234" s="121"/>
      <c r="KSU234" s="121"/>
      <c r="KSV234" s="121"/>
      <c r="KSW234" s="121"/>
      <c r="KSX234" s="121"/>
      <c r="KSY234" s="120"/>
      <c r="KSZ234" s="125"/>
      <c r="KTA234" s="121"/>
      <c r="KTB234" s="121"/>
      <c r="KTC234" s="15"/>
      <c r="KTD234" s="15"/>
      <c r="KTE234" s="120"/>
      <c r="KTF234" s="120"/>
      <c r="KTG234" s="121"/>
      <c r="KTH234" s="121"/>
      <c r="KTI234" s="120"/>
      <c r="KTJ234" s="122"/>
      <c r="KTK234" s="123"/>
      <c r="KTL234" s="124"/>
      <c r="KTM234" s="123"/>
      <c r="KTN234" s="121"/>
      <c r="KTO234" s="121"/>
      <c r="KTP234" s="121"/>
      <c r="KTQ234" s="121"/>
      <c r="KTR234" s="121"/>
      <c r="KTS234" s="121"/>
      <c r="KTT234" s="120"/>
      <c r="KTU234" s="125"/>
      <c r="KTV234" s="121"/>
      <c r="KTW234" s="121"/>
      <c r="KTX234" s="15"/>
      <c r="KTY234" s="15"/>
      <c r="KTZ234" s="120"/>
      <c r="KUA234" s="120"/>
      <c r="KUB234" s="121"/>
      <c r="KUC234" s="121"/>
      <c r="KUD234" s="120"/>
      <c r="KUE234" s="122"/>
      <c r="KUF234" s="123"/>
      <c r="KUG234" s="124"/>
      <c r="KUH234" s="123"/>
      <c r="KUI234" s="121"/>
      <c r="KUJ234" s="121"/>
      <c r="KUK234" s="121"/>
      <c r="KUL234" s="121"/>
      <c r="KUM234" s="121"/>
      <c r="KUN234" s="121"/>
      <c r="KUO234" s="120"/>
      <c r="KUP234" s="125"/>
      <c r="KUQ234" s="121"/>
      <c r="KUR234" s="121"/>
      <c r="KUS234" s="15"/>
      <c r="KUT234" s="15"/>
      <c r="KUU234" s="120"/>
      <c r="KUV234" s="120"/>
      <c r="KUW234" s="121"/>
      <c r="KUX234" s="121"/>
      <c r="KUY234" s="120"/>
      <c r="KUZ234" s="122"/>
      <c r="KVA234" s="123"/>
      <c r="KVB234" s="124"/>
      <c r="KVC234" s="123"/>
      <c r="KVD234" s="121"/>
      <c r="KVE234" s="121"/>
      <c r="KVF234" s="121"/>
      <c r="KVG234" s="121"/>
      <c r="KVH234" s="121"/>
      <c r="KVI234" s="121"/>
      <c r="KVJ234" s="120"/>
      <c r="KVK234" s="125"/>
      <c r="KVL234" s="121"/>
      <c r="KVM234" s="121"/>
      <c r="KVN234" s="15"/>
      <c r="KVO234" s="15"/>
      <c r="KVP234" s="120"/>
      <c r="KVQ234" s="120"/>
      <c r="KVR234" s="121"/>
      <c r="KVS234" s="121"/>
      <c r="KVT234" s="120"/>
      <c r="KVU234" s="122"/>
      <c r="KVV234" s="123"/>
      <c r="KVW234" s="124"/>
      <c r="KVX234" s="123"/>
      <c r="KVY234" s="121"/>
      <c r="KVZ234" s="121"/>
      <c r="KWA234" s="121"/>
      <c r="KWB234" s="121"/>
      <c r="KWC234" s="121"/>
      <c r="KWD234" s="121"/>
      <c r="KWE234" s="120"/>
      <c r="KWF234" s="125"/>
      <c r="KWG234" s="121"/>
      <c r="KWH234" s="121"/>
      <c r="KWI234" s="15"/>
      <c r="KWJ234" s="15"/>
      <c r="KWK234" s="120"/>
      <c r="KWL234" s="120"/>
      <c r="KWM234" s="121"/>
      <c r="KWN234" s="121"/>
      <c r="KWO234" s="120"/>
      <c r="KWP234" s="122"/>
      <c r="KWQ234" s="123"/>
      <c r="KWR234" s="124"/>
      <c r="KWS234" s="123"/>
      <c r="KWT234" s="121"/>
      <c r="KWU234" s="121"/>
      <c r="KWV234" s="121"/>
      <c r="KWW234" s="121"/>
      <c r="KWX234" s="121"/>
      <c r="KWY234" s="121"/>
      <c r="KWZ234" s="120"/>
      <c r="KXA234" s="125"/>
      <c r="KXB234" s="121"/>
      <c r="KXC234" s="121"/>
      <c r="KXD234" s="15"/>
      <c r="KXE234" s="15"/>
      <c r="KXF234" s="120"/>
      <c r="KXG234" s="120"/>
      <c r="KXH234" s="121"/>
      <c r="KXI234" s="121"/>
      <c r="KXJ234" s="120"/>
      <c r="KXK234" s="122"/>
      <c r="KXL234" s="123"/>
      <c r="KXM234" s="124"/>
      <c r="KXN234" s="123"/>
      <c r="KXO234" s="121"/>
      <c r="KXP234" s="121"/>
      <c r="KXQ234" s="121"/>
      <c r="KXR234" s="121"/>
      <c r="KXS234" s="121"/>
      <c r="KXT234" s="121"/>
      <c r="KXU234" s="120"/>
      <c r="KXV234" s="125"/>
      <c r="KXW234" s="121"/>
      <c r="KXX234" s="121"/>
      <c r="KXY234" s="15"/>
      <c r="KXZ234" s="15"/>
      <c r="KYA234" s="120"/>
      <c r="KYB234" s="120"/>
      <c r="KYC234" s="121"/>
      <c r="KYD234" s="121"/>
      <c r="KYE234" s="120"/>
      <c r="KYF234" s="122"/>
      <c r="KYG234" s="123"/>
      <c r="KYH234" s="124"/>
      <c r="KYI234" s="123"/>
      <c r="KYJ234" s="121"/>
      <c r="KYK234" s="121"/>
      <c r="KYL234" s="121"/>
      <c r="KYM234" s="121"/>
      <c r="KYN234" s="121"/>
      <c r="KYO234" s="121"/>
      <c r="KYP234" s="120"/>
      <c r="KYQ234" s="125"/>
      <c r="KYR234" s="121"/>
      <c r="KYS234" s="121"/>
      <c r="KYT234" s="15"/>
      <c r="KYU234" s="15"/>
      <c r="KYV234" s="120"/>
      <c r="KYW234" s="120"/>
      <c r="KYX234" s="121"/>
      <c r="KYY234" s="121"/>
      <c r="KYZ234" s="120"/>
      <c r="KZA234" s="122"/>
      <c r="KZB234" s="123"/>
      <c r="KZC234" s="124"/>
      <c r="KZD234" s="123"/>
      <c r="KZE234" s="121"/>
      <c r="KZF234" s="121"/>
      <c r="KZG234" s="121"/>
      <c r="KZH234" s="121"/>
      <c r="KZI234" s="121"/>
      <c r="KZJ234" s="121"/>
      <c r="KZK234" s="120"/>
      <c r="KZL234" s="125"/>
      <c r="KZM234" s="121"/>
      <c r="KZN234" s="121"/>
      <c r="KZO234" s="15"/>
      <c r="KZP234" s="15"/>
      <c r="KZQ234" s="120"/>
      <c r="KZR234" s="120"/>
      <c r="KZS234" s="121"/>
      <c r="KZT234" s="121"/>
      <c r="KZU234" s="120"/>
      <c r="KZV234" s="122"/>
      <c r="KZW234" s="123"/>
      <c r="KZX234" s="124"/>
      <c r="KZY234" s="123"/>
      <c r="KZZ234" s="121"/>
      <c r="LAA234" s="121"/>
      <c r="LAB234" s="121"/>
      <c r="LAC234" s="121"/>
      <c r="LAD234" s="121"/>
      <c r="LAE234" s="121"/>
      <c r="LAF234" s="120"/>
      <c r="LAG234" s="125"/>
      <c r="LAH234" s="121"/>
      <c r="LAI234" s="121"/>
      <c r="LAJ234" s="15"/>
      <c r="LAK234" s="15"/>
      <c r="LAL234" s="120"/>
      <c r="LAM234" s="120"/>
      <c r="LAN234" s="121"/>
      <c r="LAO234" s="121"/>
      <c r="LAP234" s="120"/>
      <c r="LAQ234" s="122"/>
      <c r="LAR234" s="123"/>
      <c r="LAS234" s="124"/>
      <c r="LAT234" s="123"/>
      <c r="LAU234" s="121"/>
      <c r="LAV234" s="121"/>
      <c r="LAW234" s="121"/>
      <c r="LAX234" s="121"/>
      <c r="LAY234" s="121"/>
      <c r="LAZ234" s="121"/>
      <c r="LBA234" s="120"/>
      <c r="LBB234" s="125"/>
      <c r="LBC234" s="121"/>
      <c r="LBD234" s="121"/>
      <c r="LBE234" s="15"/>
      <c r="LBF234" s="15"/>
      <c r="LBG234" s="120"/>
      <c r="LBH234" s="120"/>
      <c r="LBI234" s="121"/>
      <c r="LBJ234" s="121"/>
      <c r="LBK234" s="120"/>
      <c r="LBL234" s="122"/>
      <c r="LBM234" s="123"/>
      <c r="LBN234" s="124"/>
      <c r="LBO234" s="123"/>
      <c r="LBP234" s="121"/>
      <c r="LBQ234" s="121"/>
      <c r="LBR234" s="121"/>
      <c r="LBS234" s="121"/>
      <c r="LBT234" s="121"/>
      <c r="LBU234" s="121"/>
      <c r="LBV234" s="120"/>
      <c r="LBW234" s="125"/>
      <c r="LBX234" s="121"/>
      <c r="LBY234" s="121"/>
      <c r="LBZ234" s="15"/>
      <c r="LCA234" s="15"/>
      <c r="LCB234" s="120"/>
      <c r="LCC234" s="120"/>
      <c r="LCD234" s="121"/>
      <c r="LCE234" s="121"/>
      <c r="LCF234" s="120"/>
      <c r="LCG234" s="122"/>
      <c r="LCH234" s="123"/>
      <c r="LCI234" s="124"/>
      <c r="LCJ234" s="123"/>
      <c r="LCK234" s="121"/>
      <c r="LCL234" s="121"/>
      <c r="LCM234" s="121"/>
      <c r="LCN234" s="121"/>
      <c r="LCO234" s="121"/>
      <c r="LCP234" s="121"/>
      <c r="LCQ234" s="120"/>
      <c r="LCR234" s="125"/>
      <c r="LCS234" s="121"/>
      <c r="LCT234" s="121"/>
      <c r="LCU234" s="15"/>
      <c r="LCV234" s="15"/>
      <c r="LCW234" s="120"/>
      <c r="LCX234" s="120"/>
      <c r="LCY234" s="121"/>
      <c r="LCZ234" s="121"/>
      <c r="LDA234" s="120"/>
      <c r="LDB234" s="122"/>
      <c r="LDC234" s="123"/>
      <c r="LDD234" s="124"/>
      <c r="LDE234" s="123"/>
      <c r="LDF234" s="121"/>
      <c r="LDG234" s="121"/>
      <c r="LDH234" s="121"/>
      <c r="LDI234" s="121"/>
      <c r="LDJ234" s="121"/>
      <c r="LDK234" s="121"/>
      <c r="LDL234" s="120"/>
      <c r="LDM234" s="125"/>
      <c r="LDN234" s="121"/>
      <c r="LDO234" s="121"/>
      <c r="LDP234" s="15"/>
      <c r="LDQ234" s="15"/>
      <c r="LDR234" s="120"/>
      <c r="LDS234" s="120"/>
      <c r="LDT234" s="121"/>
      <c r="LDU234" s="121"/>
      <c r="LDV234" s="120"/>
      <c r="LDW234" s="122"/>
      <c r="LDX234" s="123"/>
      <c r="LDY234" s="124"/>
      <c r="LDZ234" s="123"/>
      <c r="LEA234" s="121"/>
      <c r="LEB234" s="121"/>
      <c r="LEC234" s="121"/>
      <c r="LED234" s="121"/>
      <c r="LEE234" s="121"/>
      <c r="LEF234" s="121"/>
      <c r="LEG234" s="120"/>
      <c r="LEH234" s="125"/>
      <c r="LEI234" s="121"/>
      <c r="LEJ234" s="121"/>
      <c r="LEK234" s="15"/>
      <c r="LEL234" s="15"/>
      <c r="LEM234" s="120"/>
      <c r="LEN234" s="120"/>
      <c r="LEO234" s="121"/>
      <c r="LEP234" s="121"/>
      <c r="LEQ234" s="120"/>
      <c r="LER234" s="122"/>
      <c r="LES234" s="123"/>
      <c r="LET234" s="124"/>
      <c r="LEU234" s="123"/>
      <c r="LEV234" s="121"/>
      <c r="LEW234" s="121"/>
      <c r="LEX234" s="121"/>
      <c r="LEY234" s="121"/>
      <c r="LEZ234" s="121"/>
      <c r="LFA234" s="121"/>
      <c r="LFB234" s="120"/>
      <c r="LFC234" s="125"/>
      <c r="LFD234" s="121"/>
      <c r="LFE234" s="121"/>
      <c r="LFF234" s="15"/>
      <c r="LFG234" s="15"/>
      <c r="LFH234" s="120"/>
      <c r="LFI234" s="120"/>
      <c r="LFJ234" s="121"/>
      <c r="LFK234" s="121"/>
      <c r="LFL234" s="120"/>
      <c r="LFM234" s="122"/>
      <c r="LFN234" s="123"/>
      <c r="LFO234" s="124"/>
      <c r="LFP234" s="123"/>
      <c r="LFQ234" s="121"/>
      <c r="LFR234" s="121"/>
      <c r="LFS234" s="121"/>
      <c r="LFT234" s="121"/>
      <c r="LFU234" s="121"/>
      <c r="LFV234" s="121"/>
      <c r="LFW234" s="120"/>
      <c r="LFX234" s="125"/>
      <c r="LFY234" s="121"/>
      <c r="LFZ234" s="121"/>
      <c r="LGA234" s="15"/>
      <c r="LGB234" s="15"/>
      <c r="LGC234" s="120"/>
      <c r="LGD234" s="120"/>
      <c r="LGE234" s="121"/>
      <c r="LGF234" s="121"/>
      <c r="LGG234" s="120"/>
      <c r="LGH234" s="122"/>
      <c r="LGI234" s="123"/>
      <c r="LGJ234" s="124"/>
      <c r="LGK234" s="123"/>
      <c r="LGL234" s="121"/>
      <c r="LGM234" s="121"/>
      <c r="LGN234" s="121"/>
      <c r="LGO234" s="121"/>
      <c r="LGP234" s="121"/>
      <c r="LGQ234" s="121"/>
      <c r="LGR234" s="120"/>
      <c r="LGS234" s="125"/>
      <c r="LGT234" s="121"/>
      <c r="LGU234" s="121"/>
      <c r="LGV234" s="15"/>
      <c r="LGW234" s="15"/>
      <c r="LGX234" s="120"/>
      <c r="LGY234" s="120"/>
      <c r="LGZ234" s="121"/>
      <c r="LHA234" s="121"/>
      <c r="LHB234" s="120"/>
      <c r="LHC234" s="122"/>
      <c r="LHD234" s="123"/>
      <c r="LHE234" s="124"/>
      <c r="LHF234" s="123"/>
      <c r="LHG234" s="121"/>
      <c r="LHH234" s="121"/>
      <c r="LHI234" s="121"/>
      <c r="LHJ234" s="121"/>
      <c r="LHK234" s="121"/>
      <c r="LHL234" s="121"/>
      <c r="LHM234" s="120"/>
      <c r="LHN234" s="125"/>
      <c r="LHO234" s="121"/>
      <c r="LHP234" s="121"/>
      <c r="LHQ234" s="15"/>
      <c r="LHR234" s="15"/>
      <c r="LHS234" s="120"/>
      <c r="LHT234" s="120"/>
      <c r="LHU234" s="121"/>
      <c r="LHV234" s="121"/>
      <c r="LHW234" s="120"/>
      <c r="LHX234" s="122"/>
      <c r="LHY234" s="123"/>
      <c r="LHZ234" s="124"/>
      <c r="LIA234" s="123"/>
      <c r="LIB234" s="121"/>
      <c r="LIC234" s="121"/>
      <c r="LID234" s="121"/>
      <c r="LIE234" s="121"/>
      <c r="LIF234" s="121"/>
      <c r="LIG234" s="121"/>
      <c r="LIH234" s="120"/>
      <c r="LII234" s="125"/>
      <c r="LIJ234" s="121"/>
      <c r="LIK234" s="121"/>
      <c r="LIL234" s="15"/>
      <c r="LIM234" s="15"/>
      <c r="LIN234" s="120"/>
      <c r="LIO234" s="120"/>
      <c r="LIP234" s="121"/>
      <c r="LIQ234" s="121"/>
      <c r="LIR234" s="120"/>
      <c r="LIS234" s="122"/>
      <c r="LIT234" s="123"/>
      <c r="LIU234" s="124"/>
      <c r="LIV234" s="123"/>
      <c r="LIW234" s="121"/>
      <c r="LIX234" s="121"/>
      <c r="LIY234" s="121"/>
      <c r="LIZ234" s="121"/>
      <c r="LJA234" s="121"/>
      <c r="LJB234" s="121"/>
      <c r="LJC234" s="120"/>
      <c r="LJD234" s="125"/>
      <c r="LJE234" s="121"/>
      <c r="LJF234" s="121"/>
      <c r="LJG234" s="15"/>
      <c r="LJH234" s="15"/>
      <c r="LJI234" s="120"/>
      <c r="LJJ234" s="120"/>
      <c r="LJK234" s="121"/>
      <c r="LJL234" s="121"/>
      <c r="LJM234" s="120"/>
      <c r="LJN234" s="122"/>
      <c r="LJO234" s="123"/>
      <c r="LJP234" s="124"/>
      <c r="LJQ234" s="123"/>
      <c r="LJR234" s="121"/>
      <c r="LJS234" s="121"/>
      <c r="LJT234" s="121"/>
      <c r="LJU234" s="121"/>
      <c r="LJV234" s="121"/>
      <c r="LJW234" s="121"/>
      <c r="LJX234" s="120"/>
      <c r="LJY234" s="125"/>
      <c r="LJZ234" s="121"/>
      <c r="LKA234" s="121"/>
      <c r="LKB234" s="15"/>
      <c r="LKC234" s="15"/>
      <c r="LKD234" s="120"/>
      <c r="LKE234" s="120"/>
      <c r="LKF234" s="121"/>
      <c r="LKG234" s="121"/>
      <c r="LKH234" s="120"/>
      <c r="LKI234" s="122"/>
      <c r="LKJ234" s="123"/>
      <c r="LKK234" s="124"/>
      <c r="LKL234" s="123"/>
      <c r="LKM234" s="121"/>
      <c r="LKN234" s="121"/>
      <c r="LKO234" s="121"/>
      <c r="LKP234" s="121"/>
      <c r="LKQ234" s="121"/>
      <c r="LKR234" s="121"/>
      <c r="LKS234" s="120"/>
      <c r="LKT234" s="125"/>
      <c r="LKU234" s="121"/>
      <c r="LKV234" s="121"/>
      <c r="LKW234" s="15"/>
      <c r="LKX234" s="15"/>
      <c r="LKY234" s="120"/>
      <c r="LKZ234" s="120"/>
      <c r="LLA234" s="121"/>
      <c r="LLB234" s="121"/>
      <c r="LLC234" s="120"/>
      <c r="LLD234" s="122"/>
      <c r="LLE234" s="123"/>
      <c r="LLF234" s="124"/>
      <c r="LLG234" s="123"/>
      <c r="LLH234" s="121"/>
      <c r="LLI234" s="121"/>
      <c r="LLJ234" s="121"/>
      <c r="LLK234" s="121"/>
      <c r="LLL234" s="121"/>
      <c r="LLM234" s="121"/>
      <c r="LLN234" s="120"/>
      <c r="LLO234" s="125"/>
      <c r="LLP234" s="121"/>
      <c r="LLQ234" s="121"/>
      <c r="LLR234" s="15"/>
      <c r="LLS234" s="15"/>
      <c r="LLT234" s="120"/>
      <c r="LLU234" s="120"/>
      <c r="LLV234" s="121"/>
      <c r="LLW234" s="121"/>
      <c r="LLX234" s="120"/>
      <c r="LLY234" s="122"/>
      <c r="LLZ234" s="123"/>
      <c r="LMA234" s="124"/>
      <c r="LMB234" s="123"/>
      <c r="LMC234" s="121"/>
      <c r="LMD234" s="121"/>
      <c r="LME234" s="121"/>
      <c r="LMF234" s="121"/>
      <c r="LMG234" s="121"/>
      <c r="LMH234" s="121"/>
      <c r="LMI234" s="120"/>
      <c r="LMJ234" s="125"/>
      <c r="LMK234" s="121"/>
      <c r="LML234" s="121"/>
      <c r="LMM234" s="15"/>
      <c r="LMN234" s="15"/>
      <c r="LMO234" s="120"/>
      <c r="LMP234" s="120"/>
      <c r="LMQ234" s="121"/>
      <c r="LMR234" s="121"/>
      <c r="LMS234" s="120"/>
      <c r="LMT234" s="122"/>
      <c r="LMU234" s="123"/>
      <c r="LMV234" s="124"/>
      <c r="LMW234" s="123"/>
      <c r="LMX234" s="121"/>
      <c r="LMY234" s="121"/>
      <c r="LMZ234" s="121"/>
      <c r="LNA234" s="121"/>
      <c r="LNB234" s="121"/>
      <c r="LNC234" s="121"/>
      <c r="LND234" s="120"/>
      <c r="LNE234" s="125"/>
      <c r="LNF234" s="121"/>
      <c r="LNG234" s="121"/>
      <c r="LNH234" s="15"/>
      <c r="LNI234" s="15"/>
      <c r="LNJ234" s="120"/>
      <c r="LNK234" s="120"/>
      <c r="LNL234" s="121"/>
      <c r="LNM234" s="121"/>
      <c r="LNN234" s="120"/>
      <c r="LNO234" s="122"/>
      <c r="LNP234" s="123"/>
      <c r="LNQ234" s="124"/>
      <c r="LNR234" s="123"/>
      <c r="LNS234" s="121"/>
      <c r="LNT234" s="121"/>
      <c r="LNU234" s="121"/>
      <c r="LNV234" s="121"/>
      <c r="LNW234" s="121"/>
      <c r="LNX234" s="121"/>
      <c r="LNY234" s="120"/>
      <c r="LNZ234" s="125"/>
      <c r="LOA234" s="121"/>
      <c r="LOB234" s="121"/>
      <c r="LOC234" s="15"/>
      <c r="LOD234" s="15"/>
      <c r="LOE234" s="120"/>
      <c r="LOF234" s="120"/>
      <c r="LOG234" s="121"/>
      <c r="LOH234" s="121"/>
      <c r="LOI234" s="120"/>
      <c r="LOJ234" s="122"/>
      <c r="LOK234" s="123"/>
      <c r="LOL234" s="124"/>
      <c r="LOM234" s="123"/>
      <c r="LON234" s="121"/>
      <c r="LOO234" s="121"/>
      <c r="LOP234" s="121"/>
      <c r="LOQ234" s="121"/>
      <c r="LOR234" s="121"/>
      <c r="LOS234" s="121"/>
      <c r="LOT234" s="120"/>
      <c r="LOU234" s="125"/>
      <c r="LOV234" s="121"/>
      <c r="LOW234" s="121"/>
      <c r="LOX234" s="15"/>
      <c r="LOY234" s="15"/>
      <c r="LOZ234" s="120"/>
      <c r="LPA234" s="120"/>
      <c r="LPB234" s="121"/>
      <c r="LPC234" s="121"/>
      <c r="LPD234" s="120"/>
      <c r="LPE234" s="122"/>
      <c r="LPF234" s="123"/>
      <c r="LPG234" s="124"/>
      <c r="LPH234" s="123"/>
      <c r="LPI234" s="121"/>
      <c r="LPJ234" s="121"/>
      <c r="LPK234" s="121"/>
      <c r="LPL234" s="121"/>
      <c r="LPM234" s="121"/>
      <c r="LPN234" s="121"/>
      <c r="LPO234" s="120"/>
      <c r="LPP234" s="125"/>
      <c r="LPQ234" s="121"/>
      <c r="LPR234" s="121"/>
      <c r="LPS234" s="15"/>
      <c r="LPT234" s="15"/>
      <c r="LPU234" s="120"/>
      <c r="LPV234" s="120"/>
      <c r="LPW234" s="121"/>
      <c r="LPX234" s="121"/>
      <c r="LPY234" s="120"/>
      <c r="LPZ234" s="122"/>
      <c r="LQA234" s="123"/>
      <c r="LQB234" s="124"/>
      <c r="LQC234" s="123"/>
      <c r="LQD234" s="121"/>
      <c r="LQE234" s="121"/>
      <c r="LQF234" s="121"/>
      <c r="LQG234" s="121"/>
      <c r="LQH234" s="121"/>
      <c r="LQI234" s="121"/>
      <c r="LQJ234" s="120"/>
      <c r="LQK234" s="125"/>
      <c r="LQL234" s="121"/>
      <c r="LQM234" s="121"/>
      <c r="LQN234" s="15"/>
      <c r="LQO234" s="15"/>
      <c r="LQP234" s="120"/>
      <c r="LQQ234" s="120"/>
      <c r="LQR234" s="121"/>
      <c r="LQS234" s="121"/>
      <c r="LQT234" s="120"/>
      <c r="LQU234" s="122"/>
      <c r="LQV234" s="123"/>
      <c r="LQW234" s="124"/>
      <c r="LQX234" s="123"/>
      <c r="LQY234" s="121"/>
      <c r="LQZ234" s="121"/>
      <c r="LRA234" s="121"/>
      <c r="LRB234" s="121"/>
      <c r="LRC234" s="121"/>
      <c r="LRD234" s="121"/>
      <c r="LRE234" s="120"/>
      <c r="LRF234" s="125"/>
      <c r="LRG234" s="121"/>
      <c r="LRH234" s="121"/>
      <c r="LRI234" s="15"/>
      <c r="LRJ234" s="15"/>
      <c r="LRK234" s="120"/>
      <c r="LRL234" s="120"/>
      <c r="LRM234" s="121"/>
      <c r="LRN234" s="121"/>
      <c r="LRO234" s="120"/>
      <c r="LRP234" s="122"/>
      <c r="LRQ234" s="123"/>
      <c r="LRR234" s="124"/>
      <c r="LRS234" s="123"/>
      <c r="LRT234" s="121"/>
      <c r="LRU234" s="121"/>
      <c r="LRV234" s="121"/>
      <c r="LRW234" s="121"/>
      <c r="LRX234" s="121"/>
      <c r="LRY234" s="121"/>
      <c r="LRZ234" s="120"/>
      <c r="LSA234" s="125"/>
      <c r="LSB234" s="121"/>
      <c r="LSC234" s="121"/>
      <c r="LSD234" s="15"/>
      <c r="LSE234" s="15"/>
      <c r="LSF234" s="120"/>
      <c r="LSG234" s="120"/>
      <c r="LSH234" s="121"/>
      <c r="LSI234" s="121"/>
      <c r="LSJ234" s="120"/>
      <c r="LSK234" s="122"/>
      <c r="LSL234" s="123"/>
      <c r="LSM234" s="124"/>
      <c r="LSN234" s="123"/>
      <c r="LSO234" s="121"/>
      <c r="LSP234" s="121"/>
      <c r="LSQ234" s="121"/>
      <c r="LSR234" s="121"/>
      <c r="LSS234" s="121"/>
      <c r="LST234" s="121"/>
      <c r="LSU234" s="120"/>
      <c r="LSV234" s="125"/>
      <c r="LSW234" s="121"/>
      <c r="LSX234" s="121"/>
      <c r="LSY234" s="15"/>
      <c r="LSZ234" s="15"/>
      <c r="LTA234" s="120"/>
      <c r="LTB234" s="120"/>
      <c r="LTC234" s="121"/>
      <c r="LTD234" s="121"/>
      <c r="LTE234" s="120"/>
      <c r="LTF234" s="122"/>
      <c r="LTG234" s="123"/>
      <c r="LTH234" s="124"/>
      <c r="LTI234" s="123"/>
      <c r="LTJ234" s="121"/>
      <c r="LTK234" s="121"/>
      <c r="LTL234" s="121"/>
      <c r="LTM234" s="121"/>
      <c r="LTN234" s="121"/>
      <c r="LTO234" s="121"/>
      <c r="LTP234" s="120"/>
      <c r="LTQ234" s="125"/>
      <c r="LTR234" s="121"/>
      <c r="LTS234" s="121"/>
      <c r="LTT234" s="15"/>
      <c r="LTU234" s="15"/>
      <c r="LTV234" s="120"/>
      <c r="LTW234" s="120"/>
      <c r="LTX234" s="121"/>
      <c r="LTY234" s="121"/>
      <c r="LTZ234" s="120"/>
      <c r="LUA234" s="122"/>
      <c r="LUB234" s="123"/>
      <c r="LUC234" s="124"/>
      <c r="LUD234" s="123"/>
      <c r="LUE234" s="121"/>
      <c r="LUF234" s="121"/>
      <c r="LUG234" s="121"/>
      <c r="LUH234" s="121"/>
      <c r="LUI234" s="121"/>
      <c r="LUJ234" s="121"/>
      <c r="LUK234" s="120"/>
      <c r="LUL234" s="125"/>
      <c r="LUM234" s="121"/>
      <c r="LUN234" s="121"/>
      <c r="LUO234" s="15"/>
      <c r="LUP234" s="15"/>
      <c r="LUQ234" s="120"/>
      <c r="LUR234" s="120"/>
      <c r="LUS234" s="121"/>
      <c r="LUT234" s="121"/>
      <c r="LUU234" s="120"/>
      <c r="LUV234" s="122"/>
      <c r="LUW234" s="123"/>
      <c r="LUX234" s="124"/>
      <c r="LUY234" s="123"/>
      <c r="LUZ234" s="121"/>
      <c r="LVA234" s="121"/>
      <c r="LVB234" s="121"/>
      <c r="LVC234" s="121"/>
      <c r="LVD234" s="121"/>
      <c r="LVE234" s="121"/>
      <c r="LVF234" s="120"/>
      <c r="LVG234" s="125"/>
      <c r="LVH234" s="121"/>
      <c r="LVI234" s="121"/>
      <c r="LVJ234" s="15"/>
      <c r="LVK234" s="15"/>
      <c r="LVL234" s="120"/>
      <c r="LVM234" s="120"/>
      <c r="LVN234" s="121"/>
      <c r="LVO234" s="121"/>
      <c r="LVP234" s="120"/>
      <c r="LVQ234" s="122"/>
      <c r="LVR234" s="123"/>
      <c r="LVS234" s="124"/>
      <c r="LVT234" s="123"/>
      <c r="LVU234" s="121"/>
      <c r="LVV234" s="121"/>
      <c r="LVW234" s="121"/>
      <c r="LVX234" s="121"/>
      <c r="LVY234" s="121"/>
      <c r="LVZ234" s="121"/>
      <c r="LWA234" s="120"/>
      <c r="LWB234" s="125"/>
      <c r="LWC234" s="121"/>
      <c r="LWD234" s="121"/>
      <c r="LWE234" s="15"/>
      <c r="LWF234" s="15"/>
      <c r="LWG234" s="120"/>
      <c r="LWH234" s="120"/>
      <c r="LWI234" s="121"/>
      <c r="LWJ234" s="121"/>
      <c r="LWK234" s="120"/>
      <c r="LWL234" s="122"/>
      <c r="LWM234" s="123"/>
      <c r="LWN234" s="124"/>
      <c r="LWO234" s="123"/>
      <c r="LWP234" s="121"/>
      <c r="LWQ234" s="121"/>
      <c r="LWR234" s="121"/>
      <c r="LWS234" s="121"/>
      <c r="LWT234" s="121"/>
      <c r="LWU234" s="121"/>
      <c r="LWV234" s="120"/>
      <c r="LWW234" s="125"/>
      <c r="LWX234" s="121"/>
      <c r="LWY234" s="121"/>
      <c r="LWZ234" s="15"/>
      <c r="LXA234" s="15"/>
      <c r="LXB234" s="120"/>
      <c r="LXC234" s="120"/>
      <c r="LXD234" s="121"/>
      <c r="LXE234" s="121"/>
      <c r="LXF234" s="120"/>
      <c r="LXG234" s="122"/>
      <c r="LXH234" s="123"/>
      <c r="LXI234" s="124"/>
      <c r="LXJ234" s="123"/>
      <c r="LXK234" s="121"/>
      <c r="LXL234" s="121"/>
      <c r="LXM234" s="121"/>
      <c r="LXN234" s="121"/>
      <c r="LXO234" s="121"/>
      <c r="LXP234" s="121"/>
      <c r="LXQ234" s="120"/>
      <c r="LXR234" s="125"/>
      <c r="LXS234" s="121"/>
      <c r="LXT234" s="121"/>
      <c r="LXU234" s="15"/>
      <c r="LXV234" s="15"/>
      <c r="LXW234" s="120"/>
      <c r="LXX234" s="120"/>
      <c r="LXY234" s="121"/>
      <c r="LXZ234" s="121"/>
      <c r="LYA234" s="120"/>
      <c r="LYB234" s="122"/>
      <c r="LYC234" s="123"/>
      <c r="LYD234" s="124"/>
      <c r="LYE234" s="123"/>
      <c r="LYF234" s="121"/>
      <c r="LYG234" s="121"/>
      <c r="LYH234" s="121"/>
      <c r="LYI234" s="121"/>
      <c r="LYJ234" s="121"/>
      <c r="LYK234" s="121"/>
      <c r="LYL234" s="120"/>
      <c r="LYM234" s="125"/>
      <c r="LYN234" s="121"/>
      <c r="LYO234" s="121"/>
      <c r="LYP234" s="15"/>
      <c r="LYQ234" s="15"/>
      <c r="LYR234" s="120"/>
      <c r="LYS234" s="120"/>
      <c r="LYT234" s="121"/>
      <c r="LYU234" s="121"/>
      <c r="LYV234" s="120"/>
      <c r="LYW234" s="122"/>
      <c r="LYX234" s="123"/>
      <c r="LYY234" s="124"/>
      <c r="LYZ234" s="123"/>
      <c r="LZA234" s="121"/>
      <c r="LZB234" s="121"/>
      <c r="LZC234" s="121"/>
      <c r="LZD234" s="121"/>
      <c r="LZE234" s="121"/>
      <c r="LZF234" s="121"/>
      <c r="LZG234" s="120"/>
      <c r="LZH234" s="125"/>
      <c r="LZI234" s="121"/>
      <c r="LZJ234" s="121"/>
      <c r="LZK234" s="15"/>
      <c r="LZL234" s="15"/>
      <c r="LZM234" s="120"/>
      <c r="LZN234" s="120"/>
      <c r="LZO234" s="121"/>
      <c r="LZP234" s="121"/>
      <c r="LZQ234" s="120"/>
      <c r="LZR234" s="122"/>
      <c r="LZS234" s="123"/>
      <c r="LZT234" s="124"/>
      <c r="LZU234" s="123"/>
      <c r="LZV234" s="121"/>
      <c r="LZW234" s="121"/>
      <c r="LZX234" s="121"/>
      <c r="LZY234" s="121"/>
      <c r="LZZ234" s="121"/>
      <c r="MAA234" s="121"/>
      <c r="MAB234" s="120"/>
      <c r="MAC234" s="125"/>
      <c r="MAD234" s="121"/>
      <c r="MAE234" s="121"/>
      <c r="MAF234" s="15"/>
      <c r="MAG234" s="15"/>
      <c r="MAH234" s="120"/>
      <c r="MAI234" s="120"/>
      <c r="MAJ234" s="121"/>
      <c r="MAK234" s="121"/>
      <c r="MAL234" s="120"/>
      <c r="MAM234" s="122"/>
      <c r="MAN234" s="123"/>
      <c r="MAO234" s="124"/>
      <c r="MAP234" s="123"/>
      <c r="MAQ234" s="121"/>
      <c r="MAR234" s="121"/>
      <c r="MAS234" s="121"/>
      <c r="MAT234" s="121"/>
      <c r="MAU234" s="121"/>
      <c r="MAV234" s="121"/>
      <c r="MAW234" s="120"/>
      <c r="MAX234" s="125"/>
      <c r="MAY234" s="121"/>
      <c r="MAZ234" s="121"/>
      <c r="MBA234" s="15"/>
      <c r="MBB234" s="15"/>
      <c r="MBC234" s="120"/>
      <c r="MBD234" s="120"/>
      <c r="MBE234" s="121"/>
      <c r="MBF234" s="121"/>
      <c r="MBG234" s="120"/>
      <c r="MBH234" s="122"/>
      <c r="MBI234" s="123"/>
      <c r="MBJ234" s="124"/>
      <c r="MBK234" s="123"/>
      <c r="MBL234" s="121"/>
      <c r="MBM234" s="121"/>
      <c r="MBN234" s="121"/>
      <c r="MBO234" s="121"/>
      <c r="MBP234" s="121"/>
      <c r="MBQ234" s="121"/>
      <c r="MBR234" s="120"/>
      <c r="MBS234" s="125"/>
      <c r="MBT234" s="121"/>
      <c r="MBU234" s="121"/>
      <c r="MBV234" s="15"/>
      <c r="MBW234" s="15"/>
      <c r="MBX234" s="120"/>
      <c r="MBY234" s="120"/>
      <c r="MBZ234" s="121"/>
      <c r="MCA234" s="121"/>
      <c r="MCB234" s="120"/>
      <c r="MCC234" s="122"/>
      <c r="MCD234" s="123"/>
      <c r="MCE234" s="124"/>
      <c r="MCF234" s="123"/>
      <c r="MCG234" s="121"/>
      <c r="MCH234" s="121"/>
      <c r="MCI234" s="121"/>
      <c r="MCJ234" s="121"/>
      <c r="MCK234" s="121"/>
      <c r="MCL234" s="121"/>
      <c r="MCM234" s="120"/>
      <c r="MCN234" s="125"/>
      <c r="MCO234" s="121"/>
      <c r="MCP234" s="121"/>
      <c r="MCQ234" s="15"/>
      <c r="MCR234" s="15"/>
      <c r="MCS234" s="120"/>
      <c r="MCT234" s="120"/>
      <c r="MCU234" s="121"/>
      <c r="MCV234" s="121"/>
      <c r="MCW234" s="120"/>
      <c r="MCX234" s="122"/>
      <c r="MCY234" s="123"/>
      <c r="MCZ234" s="124"/>
      <c r="MDA234" s="123"/>
      <c r="MDB234" s="121"/>
      <c r="MDC234" s="121"/>
      <c r="MDD234" s="121"/>
      <c r="MDE234" s="121"/>
      <c r="MDF234" s="121"/>
      <c r="MDG234" s="121"/>
      <c r="MDH234" s="120"/>
      <c r="MDI234" s="125"/>
      <c r="MDJ234" s="121"/>
      <c r="MDK234" s="121"/>
      <c r="MDL234" s="15"/>
      <c r="MDM234" s="15"/>
      <c r="MDN234" s="120"/>
      <c r="MDO234" s="120"/>
      <c r="MDP234" s="121"/>
      <c r="MDQ234" s="121"/>
      <c r="MDR234" s="120"/>
      <c r="MDS234" s="122"/>
      <c r="MDT234" s="123"/>
      <c r="MDU234" s="124"/>
      <c r="MDV234" s="123"/>
      <c r="MDW234" s="121"/>
      <c r="MDX234" s="121"/>
      <c r="MDY234" s="121"/>
      <c r="MDZ234" s="121"/>
      <c r="MEA234" s="121"/>
      <c r="MEB234" s="121"/>
      <c r="MEC234" s="120"/>
      <c r="MED234" s="125"/>
      <c r="MEE234" s="121"/>
      <c r="MEF234" s="121"/>
      <c r="MEG234" s="15"/>
      <c r="MEH234" s="15"/>
      <c r="MEI234" s="120"/>
      <c r="MEJ234" s="120"/>
      <c r="MEK234" s="121"/>
      <c r="MEL234" s="121"/>
      <c r="MEM234" s="120"/>
      <c r="MEN234" s="122"/>
      <c r="MEO234" s="123"/>
      <c r="MEP234" s="124"/>
      <c r="MEQ234" s="123"/>
      <c r="MER234" s="121"/>
      <c r="MES234" s="121"/>
      <c r="MET234" s="121"/>
      <c r="MEU234" s="121"/>
      <c r="MEV234" s="121"/>
      <c r="MEW234" s="121"/>
      <c r="MEX234" s="120"/>
      <c r="MEY234" s="125"/>
      <c r="MEZ234" s="121"/>
      <c r="MFA234" s="121"/>
      <c r="MFB234" s="15"/>
      <c r="MFC234" s="15"/>
      <c r="MFD234" s="120"/>
      <c r="MFE234" s="120"/>
      <c r="MFF234" s="121"/>
      <c r="MFG234" s="121"/>
      <c r="MFH234" s="120"/>
      <c r="MFI234" s="122"/>
      <c r="MFJ234" s="123"/>
      <c r="MFK234" s="124"/>
      <c r="MFL234" s="123"/>
      <c r="MFM234" s="121"/>
      <c r="MFN234" s="121"/>
      <c r="MFO234" s="121"/>
      <c r="MFP234" s="121"/>
      <c r="MFQ234" s="121"/>
      <c r="MFR234" s="121"/>
      <c r="MFS234" s="120"/>
      <c r="MFT234" s="125"/>
      <c r="MFU234" s="121"/>
      <c r="MFV234" s="121"/>
      <c r="MFW234" s="15"/>
      <c r="MFX234" s="15"/>
      <c r="MFY234" s="120"/>
      <c r="MFZ234" s="120"/>
      <c r="MGA234" s="121"/>
      <c r="MGB234" s="121"/>
      <c r="MGC234" s="120"/>
      <c r="MGD234" s="122"/>
      <c r="MGE234" s="123"/>
      <c r="MGF234" s="124"/>
      <c r="MGG234" s="123"/>
      <c r="MGH234" s="121"/>
      <c r="MGI234" s="121"/>
      <c r="MGJ234" s="121"/>
      <c r="MGK234" s="121"/>
      <c r="MGL234" s="121"/>
      <c r="MGM234" s="121"/>
      <c r="MGN234" s="120"/>
      <c r="MGO234" s="125"/>
      <c r="MGP234" s="121"/>
      <c r="MGQ234" s="121"/>
      <c r="MGR234" s="15"/>
      <c r="MGS234" s="15"/>
      <c r="MGT234" s="120"/>
      <c r="MGU234" s="120"/>
      <c r="MGV234" s="121"/>
      <c r="MGW234" s="121"/>
      <c r="MGX234" s="120"/>
      <c r="MGY234" s="122"/>
      <c r="MGZ234" s="123"/>
      <c r="MHA234" s="124"/>
      <c r="MHB234" s="123"/>
      <c r="MHC234" s="121"/>
      <c r="MHD234" s="121"/>
      <c r="MHE234" s="121"/>
      <c r="MHF234" s="121"/>
      <c r="MHG234" s="121"/>
      <c r="MHH234" s="121"/>
      <c r="MHI234" s="120"/>
      <c r="MHJ234" s="125"/>
      <c r="MHK234" s="121"/>
      <c r="MHL234" s="121"/>
      <c r="MHM234" s="15"/>
      <c r="MHN234" s="15"/>
      <c r="MHO234" s="120"/>
      <c r="MHP234" s="120"/>
      <c r="MHQ234" s="121"/>
      <c r="MHR234" s="121"/>
      <c r="MHS234" s="120"/>
      <c r="MHT234" s="122"/>
      <c r="MHU234" s="123"/>
      <c r="MHV234" s="124"/>
      <c r="MHW234" s="123"/>
      <c r="MHX234" s="121"/>
      <c r="MHY234" s="121"/>
      <c r="MHZ234" s="121"/>
      <c r="MIA234" s="121"/>
      <c r="MIB234" s="121"/>
      <c r="MIC234" s="121"/>
      <c r="MID234" s="120"/>
      <c r="MIE234" s="125"/>
      <c r="MIF234" s="121"/>
      <c r="MIG234" s="121"/>
      <c r="MIH234" s="15"/>
      <c r="MII234" s="15"/>
      <c r="MIJ234" s="120"/>
      <c r="MIK234" s="120"/>
      <c r="MIL234" s="121"/>
      <c r="MIM234" s="121"/>
      <c r="MIN234" s="120"/>
      <c r="MIO234" s="122"/>
      <c r="MIP234" s="123"/>
      <c r="MIQ234" s="124"/>
      <c r="MIR234" s="123"/>
      <c r="MIS234" s="121"/>
      <c r="MIT234" s="121"/>
      <c r="MIU234" s="121"/>
      <c r="MIV234" s="121"/>
      <c r="MIW234" s="121"/>
      <c r="MIX234" s="121"/>
      <c r="MIY234" s="120"/>
      <c r="MIZ234" s="125"/>
      <c r="MJA234" s="121"/>
      <c r="MJB234" s="121"/>
      <c r="MJC234" s="15"/>
      <c r="MJD234" s="15"/>
      <c r="MJE234" s="120"/>
      <c r="MJF234" s="120"/>
      <c r="MJG234" s="121"/>
      <c r="MJH234" s="121"/>
      <c r="MJI234" s="120"/>
      <c r="MJJ234" s="122"/>
      <c r="MJK234" s="123"/>
      <c r="MJL234" s="124"/>
      <c r="MJM234" s="123"/>
      <c r="MJN234" s="121"/>
      <c r="MJO234" s="121"/>
      <c r="MJP234" s="121"/>
      <c r="MJQ234" s="121"/>
      <c r="MJR234" s="121"/>
      <c r="MJS234" s="121"/>
      <c r="MJT234" s="120"/>
      <c r="MJU234" s="125"/>
      <c r="MJV234" s="121"/>
      <c r="MJW234" s="121"/>
      <c r="MJX234" s="15"/>
      <c r="MJY234" s="15"/>
      <c r="MJZ234" s="120"/>
      <c r="MKA234" s="120"/>
      <c r="MKB234" s="121"/>
      <c r="MKC234" s="121"/>
      <c r="MKD234" s="120"/>
      <c r="MKE234" s="122"/>
      <c r="MKF234" s="123"/>
      <c r="MKG234" s="124"/>
      <c r="MKH234" s="123"/>
      <c r="MKI234" s="121"/>
      <c r="MKJ234" s="121"/>
      <c r="MKK234" s="121"/>
      <c r="MKL234" s="121"/>
      <c r="MKM234" s="121"/>
      <c r="MKN234" s="121"/>
      <c r="MKO234" s="120"/>
      <c r="MKP234" s="125"/>
      <c r="MKQ234" s="121"/>
      <c r="MKR234" s="121"/>
      <c r="MKS234" s="15"/>
      <c r="MKT234" s="15"/>
      <c r="MKU234" s="120"/>
      <c r="MKV234" s="120"/>
      <c r="MKW234" s="121"/>
      <c r="MKX234" s="121"/>
      <c r="MKY234" s="120"/>
      <c r="MKZ234" s="122"/>
      <c r="MLA234" s="123"/>
      <c r="MLB234" s="124"/>
      <c r="MLC234" s="123"/>
      <c r="MLD234" s="121"/>
      <c r="MLE234" s="121"/>
      <c r="MLF234" s="121"/>
      <c r="MLG234" s="121"/>
      <c r="MLH234" s="121"/>
      <c r="MLI234" s="121"/>
      <c r="MLJ234" s="120"/>
      <c r="MLK234" s="125"/>
      <c r="MLL234" s="121"/>
      <c r="MLM234" s="121"/>
      <c r="MLN234" s="15"/>
      <c r="MLO234" s="15"/>
      <c r="MLP234" s="120"/>
      <c r="MLQ234" s="120"/>
      <c r="MLR234" s="121"/>
      <c r="MLS234" s="121"/>
      <c r="MLT234" s="120"/>
      <c r="MLU234" s="122"/>
      <c r="MLV234" s="123"/>
      <c r="MLW234" s="124"/>
      <c r="MLX234" s="123"/>
      <c r="MLY234" s="121"/>
      <c r="MLZ234" s="121"/>
      <c r="MMA234" s="121"/>
      <c r="MMB234" s="121"/>
      <c r="MMC234" s="121"/>
      <c r="MMD234" s="121"/>
      <c r="MME234" s="120"/>
      <c r="MMF234" s="125"/>
      <c r="MMG234" s="121"/>
      <c r="MMH234" s="121"/>
      <c r="MMI234" s="15"/>
      <c r="MMJ234" s="15"/>
      <c r="MMK234" s="120"/>
      <c r="MML234" s="120"/>
      <c r="MMM234" s="121"/>
      <c r="MMN234" s="121"/>
      <c r="MMO234" s="120"/>
      <c r="MMP234" s="122"/>
      <c r="MMQ234" s="123"/>
      <c r="MMR234" s="124"/>
      <c r="MMS234" s="123"/>
      <c r="MMT234" s="121"/>
      <c r="MMU234" s="121"/>
      <c r="MMV234" s="121"/>
      <c r="MMW234" s="121"/>
      <c r="MMX234" s="121"/>
      <c r="MMY234" s="121"/>
      <c r="MMZ234" s="120"/>
      <c r="MNA234" s="125"/>
      <c r="MNB234" s="121"/>
      <c r="MNC234" s="121"/>
      <c r="MND234" s="15"/>
      <c r="MNE234" s="15"/>
      <c r="MNF234" s="120"/>
      <c r="MNG234" s="120"/>
      <c r="MNH234" s="121"/>
      <c r="MNI234" s="121"/>
      <c r="MNJ234" s="120"/>
      <c r="MNK234" s="122"/>
      <c r="MNL234" s="123"/>
      <c r="MNM234" s="124"/>
      <c r="MNN234" s="123"/>
      <c r="MNO234" s="121"/>
      <c r="MNP234" s="121"/>
      <c r="MNQ234" s="121"/>
      <c r="MNR234" s="121"/>
      <c r="MNS234" s="121"/>
      <c r="MNT234" s="121"/>
      <c r="MNU234" s="120"/>
      <c r="MNV234" s="125"/>
      <c r="MNW234" s="121"/>
      <c r="MNX234" s="121"/>
      <c r="MNY234" s="15"/>
      <c r="MNZ234" s="15"/>
      <c r="MOA234" s="120"/>
      <c r="MOB234" s="120"/>
      <c r="MOC234" s="121"/>
      <c r="MOD234" s="121"/>
      <c r="MOE234" s="120"/>
      <c r="MOF234" s="122"/>
      <c r="MOG234" s="123"/>
      <c r="MOH234" s="124"/>
      <c r="MOI234" s="123"/>
      <c r="MOJ234" s="121"/>
      <c r="MOK234" s="121"/>
      <c r="MOL234" s="121"/>
      <c r="MOM234" s="121"/>
      <c r="MON234" s="121"/>
      <c r="MOO234" s="121"/>
      <c r="MOP234" s="120"/>
      <c r="MOQ234" s="125"/>
      <c r="MOR234" s="121"/>
      <c r="MOS234" s="121"/>
      <c r="MOT234" s="15"/>
      <c r="MOU234" s="15"/>
      <c r="MOV234" s="120"/>
      <c r="MOW234" s="120"/>
      <c r="MOX234" s="121"/>
      <c r="MOY234" s="121"/>
      <c r="MOZ234" s="120"/>
      <c r="MPA234" s="122"/>
      <c r="MPB234" s="123"/>
      <c r="MPC234" s="124"/>
      <c r="MPD234" s="123"/>
      <c r="MPE234" s="121"/>
      <c r="MPF234" s="121"/>
      <c r="MPG234" s="121"/>
      <c r="MPH234" s="121"/>
      <c r="MPI234" s="121"/>
      <c r="MPJ234" s="121"/>
      <c r="MPK234" s="120"/>
      <c r="MPL234" s="125"/>
      <c r="MPM234" s="121"/>
      <c r="MPN234" s="121"/>
      <c r="MPO234" s="15"/>
      <c r="MPP234" s="15"/>
      <c r="MPQ234" s="120"/>
      <c r="MPR234" s="120"/>
      <c r="MPS234" s="121"/>
      <c r="MPT234" s="121"/>
      <c r="MPU234" s="120"/>
      <c r="MPV234" s="122"/>
      <c r="MPW234" s="123"/>
      <c r="MPX234" s="124"/>
      <c r="MPY234" s="123"/>
      <c r="MPZ234" s="121"/>
      <c r="MQA234" s="121"/>
      <c r="MQB234" s="121"/>
      <c r="MQC234" s="121"/>
      <c r="MQD234" s="121"/>
      <c r="MQE234" s="121"/>
      <c r="MQF234" s="120"/>
      <c r="MQG234" s="125"/>
      <c r="MQH234" s="121"/>
      <c r="MQI234" s="121"/>
      <c r="MQJ234" s="15"/>
      <c r="MQK234" s="15"/>
      <c r="MQL234" s="120"/>
      <c r="MQM234" s="120"/>
      <c r="MQN234" s="121"/>
      <c r="MQO234" s="121"/>
      <c r="MQP234" s="120"/>
      <c r="MQQ234" s="122"/>
      <c r="MQR234" s="123"/>
      <c r="MQS234" s="124"/>
      <c r="MQT234" s="123"/>
      <c r="MQU234" s="121"/>
      <c r="MQV234" s="121"/>
      <c r="MQW234" s="121"/>
      <c r="MQX234" s="121"/>
      <c r="MQY234" s="121"/>
      <c r="MQZ234" s="121"/>
      <c r="MRA234" s="120"/>
      <c r="MRB234" s="125"/>
      <c r="MRC234" s="121"/>
      <c r="MRD234" s="121"/>
      <c r="MRE234" s="15"/>
      <c r="MRF234" s="15"/>
      <c r="MRG234" s="120"/>
      <c r="MRH234" s="120"/>
      <c r="MRI234" s="121"/>
      <c r="MRJ234" s="121"/>
      <c r="MRK234" s="120"/>
      <c r="MRL234" s="122"/>
      <c r="MRM234" s="123"/>
      <c r="MRN234" s="124"/>
      <c r="MRO234" s="123"/>
      <c r="MRP234" s="121"/>
      <c r="MRQ234" s="121"/>
      <c r="MRR234" s="121"/>
      <c r="MRS234" s="121"/>
      <c r="MRT234" s="121"/>
      <c r="MRU234" s="121"/>
      <c r="MRV234" s="120"/>
      <c r="MRW234" s="125"/>
      <c r="MRX234" s="121"/>
      <c r="MRY234" s="121"/>
      <c r="MRZ234" s="15"/>
      <c r="MSA234" s="15"/>
      <c r="MSB234" s="120"/>
      <c r="MSC234" s="120"/>
      <c r="MSD234" s="121"/>
      <c r="MSE234" s="121"/>
      <c r="MSF234" s="120"/>
      <c r="MSG234" s="122"/>
      <c r="MSH234" s="123"/>
      <c r="MSI234" s="124"/>
      <c r="MSJ234" s="123"/>
      <c r="MSK234" s="121"/>
      <c r="MSL234" s="121"/>
      <c r="MSM234" s="121"/>
      <c r="MSN234" s="121"/>
      <c r="MSO234" s="121"/>
      <c r="MSP234" s="121"/>
      <c r="MSQ234" s="120"/>
      <c r="MSR234" s="125"/>
      <c r="MSS234" s="121"/>
      <c r="MST234" s="121"/>
      <c r="MSU234" s="15"/>
      <c r="MSV234" s="15"/>
      <c r="MSW234" s="120"/>
      <c r="MSX234" s="120"/>
      <c r="MSY234" s="121"/>
      <c r="MSZ234" s="121"/>
      <c r="MTA234" s="120"/>
      <c r="MTB234" s="122"/>
      <c r="MTC234" s="123"/>
      <c r="MTD234" s="124"/>
      <c r="MTE234" s="123"/>
      <c r="MTF234" s="121"/>
      <c r="MTG234" s="121"/>
      <c r="MTH234" s="121"/>
      <c r="MTI234" s="121"/>
      <c r="MTJ234" s="121"/>
      <c r="MTK234" s="121"/>
      <c r="MTL234" s="120"/>
      <c r="MTM234" s="125"/>
      <c r="MTN234" s="121"/>
      <c r="MTO234" s="121"/>
      <c r="MTP234" s="15"/>
      <c r="MTQ234" s="15"/>
      <c r="MTR234" s="120"/>
      <c r="MTS234" s="120"/>
      <c r="MTT234" s="121"/>
      <c r="MTU234" s="121"/>
      <c r="MTV234" s="120"/>
      <c r="MTW234" s="122"/>
      <c r="MTX234" s="123"/>
      <c r="MTY234" s="124"/>
      <c r="MTZ234" s="123"/>
      <c r="MUA234" s="121"/>
      <c r="MUB234" s="121"/>
      <c r="MUC234" s="121"/>
      <c r="MUD234" s="121"/>
      <c r="MUE234" s="121"/>
      <c r="MUF234" s="121"/>
      <c r="MUG234" s="120"/>
      <c r="MUH234" s="125"/>
      <c r="MUI234" s="121"/>
      <c r="MUJ234" s="121"/>
      <c r="MUK234" s="15"/>
      <c r="MUL234" s="15"/>
      <c r="MUM234" s="120"/>
      <c r="MUN234" s="120"/>
      <c r="MUO234" s="121"/>
      <c r="MUP234" s="121"/>
      <c r="MUQ234" s="120"/>
      <c r="MUR234" s="122"/>
      <c r="MUS234" s="123"/>
      <c r="MUT234" s="124"/>
      <c r="MUU234" s="123"/>
      <c r="MUV234" s="121"/>
      <c r="MUW234" s="121"/>
      <c r="MUX234" s="121"/>
      <c r="MUY234" s="121"/>
      <c r="MUZ234" s="121"/>
      <c r="MVA234" s="121"/>
      <c r="MVB234" s="120"/>
      <c r="MVC234" s="125"/>
      <c r="MVD234" s="121"/>
      <c r="MVE234" s="121"/>
      <c r="MVF234" s="15"/>
      <c r="MVG234" s="15"/>
      <c r="MVH234" s="120"/>
      <c r="MVI234" s="120"/>
      <c r="MVJ234" s="121"/>
      <c r="MVK234" s="121"/>
      <c r="MVL234" s="120"/>
      <c r="MVM234" s="122"/>
      <c r="MVN234" s="123"/>
      <c r="MVO234" s="124"/>
      <c r="MVP234" s="123"/>
      <c r="MVQ234" s="121"/>
      <c r="MVR234" s="121"/>
      <c r="MVS234" s="121"/>
      <c r="MVT234" s="121"/>
      <c r="MVU234" s="121"/>
      <c r="MVV234" s="121"/>
      <c r="MVW234" s="120"/>
      <c r="MVX234" s="125"/>
      <c r="MVY234" s="121"/>
      <c r="MVZ234" s="121"/>
      <c r="MWA234" s="15"/>
      <c r="MWB234" s="15"/>
      <c r="MWC234" s="120"/>
      <c r="MWD234" s="120"/>
      <c r="MWE234" s="121"/>
      <c r="MWF234" s="121"/>
      <c r="MWG234" s="120"/>
      <c r="MWH234" s="122"/>
      <c r="MWI234" s="123"/>
      <c r="MWJ234" s="124"/>
      <c r="MWK234" s="123"/>
      <c r="MWL234" s="121"/>
      <c r="MWM234" s="121"/>
      <c r="MWN234" s="121"/>
      <c r="MWO234" s="121"/>
      <c r="MWP234" s="121"/>
      <c r="MWQ234" s="121"/>
      <c r="MWR234" s="120"/>
      <c r="MWS234" s="125"/>
      <c r="MWT234" s="121"/>
      <c r="MWU234" s="121"/>
      <c r="MWV234" s="15"/>
      <c r="MWW234" s="15"/>
      <c r="MWX234" s="120"/>
      <c r="MWY234" s="120"/>
      <c r="MWZ234" s="121"/>
      <c r="MXA234" s="121"/>
      <c r="MXB234" s="120"/>
      <c r="MXC234" s="122"/>
      <c r="MXD234" s="123"/>
      <c r="MXE234" s="124"/>
      <c r="MXF234" s="123"/>
      <c r="MXG234" s="121"/>
      <c r="MXH234" s="121"/>
      <c r="MXI234" s="121"/>
      <c r="MXJ234" s="121"/>
      <c r="MXK234" s="121"/>
      <c r="MXL234" s="121"/>
      <c r="MXM234" s="120"/>
      <c r="MXN234" s="125"/>
      <c r="MXO234" s="121"/>
      <c r="MXP234" s="121"/>
      <c r="MXQ234" s="15"/>
      <c r="MXR234" s="15"/>
      <c r="MXS234" s="120"/>
      <c r="MXT234" s="120"/>
      <c r="MXU234" s="121"/>
      <c r="MXV234" s="121"/>
      <c r="MXW234" s="120"/>
      <c r="MXX234" s="122"/>
      <c r="MXY234" s="123"/>
      <c r="MXZ234" s="124"/>
      <c r="MYA234" s="123"/>
      <c r="MYB234" s="121"/>
      <c r="MYC234" s="121"/>
      <c r="MYD234" s="121"/>
      <c r="MYE234" s="121"/>
      <c r="MYF234" s="121"/>
      <c r="MYG234" s="121"/>
      <c r="MYH234" s="120"/>
      <c r="MYI234" s="125"/>
      <c r="MYJ234" s="121"/>
      <c r="MYK234" s="121"/>
      <c r="MYL234" s="15"/>
      <c r="MYM234" s="15"/>
      <c r="MYN234" s="120"/>
      <c r="MYO234" s="120"/>
      <c r="MYP234" s="121"/>
      <c r="MYQ234" s="121"/>
      <c r="MYR234" s="120"/>
      <c r="MYS234" s="122"/>
      <c r="MYT234" s="123"/>
      <c r="MYU234" s="124"/>
      <c r="MYV234" s="123"/>
      <c r="MYW234" s="121"/>
      <c r="MYX234" s="121"/>
      <c r="MYY234" s="121"/>
      <c r="MYZ234" s="121"/>
      <c r="MZA234" s="121"/>
      <c r="MZB234" s="121"/>
      <c r="MZC234" s="120"/>
      <c r="MZD234" s="125"/>
      <c r="MZE234" s="121"/>
      <c r="MZF234" s="121"/>
      <c r="MZG234" s="15"/>
      <c r="MZH234" s="15"/>
      <c r="MZI234" s="120"/>
      <c r="MZJ234" s="120"/>
      <c r="MZK234" s="121"/>
      <c r="MZL234" s="121"/>
      <c r="MZM234" s="120"/>
      <c r="MZN234" s="122"/>
      <c r="MZO234" s="123"/>
      <c r="MZP234" s="124"/>
      <c r="MZQ234" s="123"/>
      <c r="MZR234" s="121"/>
      <c r="MZS234" s="121"/>
      <c r="MZT234" s="121"/>
      <c r="MZU234" s="121"/>
      <c r="MZV234" s="121"/>
      <c r="MZW234" s="121"/>
      <c r="MZX234" s="120"/>
      <c r="MZY234" s="125"/>
      <c r="MZZ234" s="121"/>
      <c r="NAA234" s="121"/>
      <c r="NAB234" s="15"/>
      <c r="NAC234" s="15"/>
      <c r="NAD234" s="120"/>
      <c r="NAE234" s="120"/>
      <c r="NAF234" s="121"/>
      <c r="NAG234" s="121"/>
      <c r="NAH234" s="120"/>
      <c r="NAI234" s="122"/>
      <c r="NAJ234" s="123"/>
      <c r="NAK234" s="124"/>
      <c r="NAL234" s="123"/>
      <c r="NAM234" s="121"/>
      <c r="NAN234" s="121"/>
      <c r="NAO234" s="121"/>
      <c r="NAP234" s="121"/>
      <c r="NAQ234" s="121"/>
      <c r="NAR234" s="121"/>
      <c r="NAS234" s="120"/>
      <c r="NAT234" s="125"/>
      <c r="NAU234" s="121"/>
      <c r="NAV234" s="121"/>
      <c r="NAW234" s="15"/>
      <c r="NAX234" s="15"/>
      <c r="NAY234" s="120"/>
      <c r="NAZ234" s="120"/>
      <c r="NBA234" s="121"/>
      <c r="NBB234" s="121"/>
      <c r="NBC234" s="120"/>
      <c r="NBD234" s="122"/>
      <c r="NBE234" s="123"/>
      <c r="NBF234" s="124"/>
      <c r="NBG234" s="123"/>
      <c r="NBH234" s="121"/>
      <c r="NBI234" s="121"/>
      <c r="NBJ234" s="121"/>
      <c r="NBK234" s="121"/>
      <c r="NBL234" s="121"/>
      <c r="NBM234" s="121"/>
      <c r="NBN234" s="120"/>
      <c r="NBO234" s="125"/>
      <c r="NBP234" s="121"/>
      <c r="NBQ234" s="121"/>
      <c r="NBR234" s="15"/>
      <c r="NBS234" s="15"/>
      <c r="NBT234" s="120"/>
      <c r="NBU234" s="120"/>
      <c r="NBV234" s="121"/>
      <c r="NBW234" s="121"/>
      <c r="NBX234" s="120"/>
      <c r="NBY234" s="122"/>
      <c r="NBZ234" s="123"/>
      <c r="NCA234" s="124"/>
      <c r="NCB234" s="123"/>
      <c r="NCC234" s="121"/>
      <c r="NCD234" s="121"/>
      <c r="NCE234" s="121"/>
      <c r="NCF234" s="121"/>
      <c r="NCG234" s="121"/>
      <c r="NCH234" s="121"/>
      <c r="NCI234" s="120"/>
      <c r="NCJ234" s="125"/>
      <c r="NCK234" s="121"/>
      <c r="NCL234" s="121"/>
      <c r="NCM234" s="15"/>
      <c r="NCN234" s="15"/>
      <c r="NCO234" s="120"/>
      <c r="NCP234" s="120"/>
      <c r="NCQ234" s="121"/>
      <c r="NCR234" s="121"/>
      <c r="NCS234" s="120"/>
      <c r="NCT234" s="122"/>
      <c r="NCU234" s="123"/>
      <c r="NCV234" s="124"/>
      <c r="NCW234" s="123"/>
      <c r="NCX234" s="121"/>
      <c r="NCY234" s="121"/>
      <c r="NCZ234" s="121"/>
      <c r="NDA234" s="121"/>
      <c r="NDB234" s="121"/>
      <c r="NDC234" s="121"/>
      <c r="NDD234" s="120"/>
      <c r="NDE234" s="125"/>
      <c r="NDF234" s="121"/>
      <c r="NDG234" s="121"/>
      <c r="NDH234" s="15"/>
      <c r="NDI234" s="15"/>
      <c r="NDJ234" s="120"/>
      <c r="NDK234" s="120"/>
      <c r="NDL234" s="121"/>
      <c r="NDM234" s="121"/>
      <c r="NDN234" s="120"/>
      <c r="NDO234" s="122"/>
      <c r="NDP234" s="123"/>
      <c r="NDQ234" s="124"/>
      <c r="NDR234" s="123"/>
      <c r="NDS234" s="121"/>
      <c r="NDT234" s="121"/>
      <c r="NDU234" s="121"/>
      <c r="NDV234" s="121"/>
      <c r="NDW234" s="121"/>
      <c r="NDX234" s="121"/>
      <c r="NDY234" s="120"/>
      <c r="NDZ234" s="125"/>
      <c r="NEA234" s="121"/>
      <c r="NEB234" s="121"/>
      <c r="NEC234" s="15"/>
      <c r="NED234" s="15"/>
      <c r="NEE234" s="120"/>
      <c r="NEF234" s="120"/>
      <c r="NEG234" s="121"/>
      <c r="NEH234" s="121"/>
      <c r="NEI234" s="120"/>
      <c r="NEJ234" s="122"/>
      <c r="NEK234" s="123"/>
      <c r="NEL234" s="124"/>
      <c r="NEM234" s="123"/>
      <c r="NEN234" s="121"/>
      <c r="NEO234" s="121"/>
      <c r="NEP234" s="121"/>
      <c r="NEQ234" s="121"/>
      <c r="NER234" s="121"/>
      <c r="NES234" s="121"/>
      <c r="NET234" s="120"/>
      <c r="NEU234" s="125"/>
      <c r="NEV234" s="121"/>
      <c r="NEW234" s="121"/>
      <c r="NEX234" s="15"/>
      <c r="NEY234" s="15"/>
      <c r="NEZ234" s="120"/>
      <c r="NFA234" s="120"/>
      <c r="NFB234" s="121"/>
      <c r="NFC234" s="121"/>
      <c r="NFD234" s="120"/>
      <c r="NFE234" s="122"/>
      <c r="NFF234" s="123"/>
      <c r="NFG234" s="124"/>
      <c r="NFH234" s="123"/>
      <c r="NFI234" s="121"/>
      <c r="NFJ234" s="121"/>
      <c r="NFK234" s="121"/>
      <c r="NFL234" s="121"/>
      <c r="NFM234" s="121"/>
      <c r="NFN234" s="121"/>
      <c r="NFO234" s="120"/>
      <c r="NFP234" s="125"/>
      <c r="NFQ234" s="121"/>
      <c r="NFR234" s="121"/>
      <c r="NFS234" s="15"/>
      <c r="NFT234" s="15"/>
      <c r="NFU234" s="120"/>
      <c r="NFV234" s="120"/>
      <c r="NFW234" s="121"/>
      <c r="NFX234" s="121"/>
      <c r="NFY234" s="120"/>
      <c r="NFZ234" s="122"/>
      <c r="NGA234" s="123"/>
      <c r="NGB234" s="124"/>
      <c r="NGC234" s="123"/>
      <c r="NGD234" s="121"/>
      <c r="NGE234" s="121"/>
      <c r="NGF234" s="121"/>
      <c r="NGG234" s="121"/>
      <c r="NGH234" s="121"/>
      <c r="NGI234" s="121"/>
      <c r="NGJ234" s="120"/>
      <c r="NGK234" s="125"/>
      <c r="NGL234" s="121"/>
      <c r="NGM234" s="121"/>
      <c r="NGN234" s="15"/>
      <c r="NGO234" s="15"/>
      <c r="NGP234" s="120"/>
      <c r="NGQ234" s="120"/>
      <c r="NGR234" s="121"/>
      <c r="NGS234" s="121"/>
      <c r="NGT234" s="120"/>
      <c r="NGU234" s="122"/>
      <c r="NGV234" s="123"/>
      <c r="NGW234" s="124"/>
      <c r="NGX234" s="123"/>
      <c r="NGY234" s="121"/>
      <c r="NGZ234" s="121"/>
      <c r="NHA234" s="121"/>
      <c r="NHB234" s="121"/>
      <c r="NHC234" s="121"/>
      <c r="NHD234" s="121"/>
      <c r="NHE234" s="120"/>
      <c r="NHF234" s="125"/>
      <c r="NHG234" s="121"/>
      <c r="NHH234" s="121"/>
      <c r="NHI234" s="15"/>
      <c r="NHJ234" s="15"/>
      <c r="NHK234" s="120"/>
      <c r="NHL234" s="120"/>
      <c r="NHM234" s="121"/>
      <c r="NHN234" s="121"/>
      <c r="NHO234" s="120"/>
      <c r="NHP234" s="122"/>
      <c r="NHQ234" s="123"/>
      <c r="NHR234" s="124"/>
      <c r="NHS234" s="123"/>
      <c r="NHT234" s="121"/>
      <c r="NHU234" s="121"/>
      <c r="NHV234" s="121"/>
      <c r="NHW234" s="121"/>
      <c r="NHX234" s="121"/>
      <c r="NHY234" s="121"/>
      <c r="NHZ234" s="120"/>
      <c r="NIA234" s="125"/>
      <c r="NIB234" s="121"/>
      <c r="NIC234" s="121"/>
      <c r="NID234" s="15"/>
      <c r="NIE234" s="15"/>
      <c r="NIF234" s="120"/>
      <c r="NIG234" s="120"/>
      <c r="NIH234" s="121"/>
      <c r="NII234" s="121"/>
      <c r="NIJ234" s="120"/>
      <c r="NIK234" s="122"/>
      <c r="NIL234" s="123"/>
      <c r="NIM234" s="124"/>
      <c r="NIN234" s="123"/>
      <c r="NIO234" s="121"/>
      <c r="NIP234" s="121"/>
      <c r="NIQ234" s="121"/>
      <c r="NIR234" s="121"/>
      <c r="NIS234" s="121"/>
      <c r="NIT234" s="121"/>
      <c r="NIU234" s="120"/>
      <c r="NIV234" s="125"/>
      <c r="NIW234" s="121"/>
      <c r="NIX234" s="121"/>
      <c r="NIY234" s="15"/>
      <c r="NIZ234" s="15"/>
      <c r="NJA234" s="120"/>
      <c r="NJB234" s="120"/>
      <c r="NJC234" s="121"/>
      <c r="NJD234" s="121"/>
      <c r="NJE234" s="120"/>
      <c r="NJF234" s="122"/>
      <c r="NJG234" s="123"/>
      <c r="NJH234" s="124"/>
      <c r="NJI234" s="123"/>
      <c r="NJJ234" s="121"/>
      <c r="NJK234" s="121"/>
      <c r="NJL234" s="121"/>
      <c r="NJM234" s="121"/>
      <c r="NJN234" s="121"/>
      <c r="NJO234" s="121"/>
      <c r="NJP234" s="120"/>
      <c r="NJQ234" s="125"/>
      <c r="NJR234" s="121"/>
      <c r="NJS234" s="121"/>
      <c r="NJT234" s="15"/>
      <c r="NJU234" s="15"/>
      <c r="NJV234" s="120"/>
      <c r="NJW234" s="120"/>
      <c r="NJX234" s="121"/>
      <c r="NJY234" s="121"/>
      <c r="NJZ234" s="120"/>
      <c r="NKA234" s="122"/>
      <c r="NKB234" s="123"/>
      <c r="NKC234" s="124"/>
      <c r="NKD234" s="123"/>
      <c r="NKE234" s="121"/>
      <c r="NKF234" s="121"/>
      <c r="NKG234" s="121"/>
      <c r="NKH234" s="121"/>
      <c r="NKI234" s="121"/>
      <c r="NKJ234" s="121"/>
      <c r="NKK234" s="120"/>
      <c r="NKL234" s="125"/>
      <c r="NKM234" s="121"/>
      <c r="NKN234" s="121"/>
      <c r="NKO234" s="15"/>
      <c r="NKP234" s="15"/>
      <c r="NKQ234" s="120"/>
      <c r="NKR234" s="120"/>
      <c r="NKS234" s="121"/>
      <c r="NKT234" s="121"/>
      <c r="NKU234" s="120"/>
      <c r="NKV234" s="122"/>
      <c r="NKW234" s="123"/>
      <c r="NKX234" s="124"/>
      <c r="NKY234" s="123"/>
      <c r="NKZ234" s="121"/>
      <c r="NLA234" s="121"/>
      <c r="NLB234" s="121"/>
      <c r="NLC234" s="121"/>
      <c r="NLD234" s="121"/>
      <c r="NLE234" s="121"/>
      <c r="NLF234" s="120"/>
      <c r="NLG234" s="125"/>
      <c r="NLH234" s="121"/>
      <c r="NLI234" s="121"/>
      <c r="NLJ234" s="15"/>
      <c r="NLK234" s="15"/>
      <c r="NLL234" s="120"/>
      <c r="NLM234" s="120"/>
      <c r="NLN234" s="121"/>
      <c r="NLO234" s="121"/>
      <c r="NLP234" s="120"/>
      <c r="NLQ234" s="122"/>
      <c r="NLR234" s="123"/>
      <c r="NLS234" s="124"/>
      <c r="NLT234" s="123"/>
      <c r="NLU234" s="121"/>
      <c r="NLV234" s="121"/>
      <c r="NLW234" s="121"/>
      <c r="NLX234" s="121"/>
      <c r="NLY234" s="121"/>
      <c r="NLZ234" s="121"/>
      <c r="NMA234" s="120"/>
      <c r="NMB234" s="125"/>
      <c r="NMC234" s="121"/>
      <c r="NMD234" s="121"/>
      <c r="NME234" s="15"/>
      <c r="NMF234" s="15"/>
      <c r="NMG234" s="120"/>
      <c r="NMH234" s="120"/>
      <c r="NMI234" s="121"/>
      <c r="NMJ234" s="121"/>
      <c r="NMK234" s="120"/>
      <c r="NML234" s="122"/>
      <c r="NMM234" s="123"/>
      <c r="NMN234" s="124"/>
      <c r="NMO234" s="123"/>
      <c r="NMP234" s="121"/>
      <c r="NMQ234" s="121"/>
      <c r="NMR234" s="121"/>
      <c r="NMS234" s="121"/>
      <c r="NMT234" s="121"/>
      <c r="NMU234" s="121"/>
      <c r="NMV234" s="120"/>
      <c r="NMW234" s="125"/>
      <c r="NMX234" s="121"/>
      <c r="NMY234" s="121"/>
      <c r="NMZ234" s="15"/>
      <c r="NNA234" s="15"/>
      <c r="NNB234" s="120"/>
      <c r="NNC234" s="120"/>
      <c r="NND234" s="121"/>
      <c r="NNE234" s="121"/>
      <c r="NNF234" s="120"/>
      <c r="NNG234" s="122"/>
      <c r="NNH234" s="123"/>
      <c r="NNI234" s="124"/>
      <c r="NNJ234" s="123"/>
      <c r="NNK234" s="121"/>
      <c r="NNL234" s="121"/>
      <c r="NNM234" s="121"/>
      <c r="NNN234" s="121"/>
      <c r="NNO234" s="121"/>
      <c r="NNP234" s="121"/>
      <c r="NNQ234" s="120"/>
      <c r="NNR234" s="125"/>
      <c r="NNS234" s="121"/>
      <c r="NNT234" s="121"/>
      <c r="NNU234" s="15"/>
      <c r="NNV234" s="15"/>
      <c r="NNW234" s="120"/>
      <c r="NNX234" s="120"/>
      <c r="NNY234" s="121"/>
      <c r="NNZ234" s="121"/>
      <c r="NOA234" s="120"/>
      <c r="NOB234" s="122"/>
      <c r="NOC234" s="123"/>
      <c r="NOD234" s="124"/>
      <c r="NOE234" s="123"/>
      <c r="NOF234" s="121"/>
      <c r="NOG234" s="121"/>
      <c r="NOH234" s="121"/>
      <c r="NOI234" s="121"/>
      <c r="NOJ234" s="121"/>
      <c r="NOK234" s="121"/>
      <c r="NOL234" s="120"/>
      <c r="NOM234" s="125"/>
      <c r="NON234" s="121"/>
      <c r="NOO234" s="121"/>
      <c r="NOP234" s="15"/>
      <c r="NOQ234" s="15"/>
      <c r="NOR234" s="120"/>
      <c r="NOS234" s="120"/>
      <c r="NOT234" s="121"/>
      <c r="NOU234" s="121"/>
      <c r="NOV234" s="120"/>
      <c r="NOW234" s="122"/>
      <c r="NOX234" s="123"/>
      <c r="NOY234" s="124"/>
      <c r="NOZ234" s="123"/>
      <c r="NPA234" s="121"/>
      <c r="NPB234" s="121"/>
      <c r="NPC234" s="121"/>
      <c r="NPD234" s="121"/>
      <c r="NPE234" s="121"/>
      <c r="NPF234" s="121"/>
      <c r="NPG234" s="120"/>
      <c r="NPH234" s="125"/>
      <c r="NPI234" s="121"/>
      <c r="NPJ234" s="121"/>
      <c r="NPK234" s="15"/>
      <c r="NPL234" s="15"/>
      <c r="NPM234" s="120"/>
      <c r="NPN234" s="120"/>
      <c r="NPO234" s="121"/>
      <c r="NPP234" s="121"/>
      <c r="NPQ234" s="120"/>
      <c r="NPR234" s="122"/>
      <c r="NPS234" s="123"/>
      <c r="NPT234" s="124"/>
      <c r="NPU234" s="123"/>
      <c r="NPV234" s="121"/>
      <c r="NPW234" s="121"/>
      <c r="NPX234" s="121"/>
      <c r="NPY234" s="121"/>
      <c r="NPZ234" s="121"/>
      <c r="NQA234" s="121"/>
      <c r="NQB234" s="120"/>
      <c r="NQC234" s="125"/>
      <c r="NQD234" s="121"/>
      <c r="NQE234" s="121"/>
      <c r="NQF234" s="15"/>
      <c r="NQG234" s="15"/>
      <c r="NQH234" s="120"/>
      <c r="NQI234" s="120"/>
      <c r="NQJ234" s="121"/>
      <c r="NQK234" s="121"/>
      <c r="NQL234" s="120"/>
      <c r="NQM234" s="122"/>
      <c r="NQN234" s="123"/>
      <c r="NQO234" s="124"/>
      <c r="NQP234" s="123"/>
      <c r="NQQ234" s="121"/>
      <c r="NQR234" s="121"/>
      <c r="NQS234" s="121"/>
      <c r="NQT234" s="121"/>
      <c r="NQU234" s="121"/>
      <c r="NQV234" s="121"/>
      <c r="NQW234" s="120"/>
      <c r="NQX234" s="125"/>
      <c r="NQY234" s="121"/>
      <c r="NQZ234" s="121"/>
      <c r="NRA234" s="15"/>
      <c r="NRB234" s="15"/>
      <c r="NRC234" s="120"/>
      <c r="NRD234" s="120"/>
      <c r="NRE234" s="121"/>
      <c r="NRF234" s="121"/>
      <c r="NRG234" s="120"/>
      <c r="NRH234" s="122"/>
      <c r="NRI234" s="123"/>
      <c r="NRJ234" s="124"/>
      <c r="NRK234" s="123"/>
      <c r="NRL234" s="121"/>
      <c r="NRM234" s="121"/>
      <c r="NRN234" s="121"/>
      <c r="NRO234" s="121"/>
      <c r="NRP234" s="121"/>
      <c r="NRQ234" s="121"/>
      <c r="NRR234" s="120"/>
      <c r="NRS234" s="125"/>
      <c r="NRT234" s="121"/>
      <c r="NRU234" s="121"/>
      <c r="NRV234" s="15"/>
      <c r="NRW234" s="15"/>
      <c r="NRX234" s="120"/>
      <c r="NRY234" s="120"/>
      <c r="NRZ234" s="121"/>
      <c r="NSA234" s="121"/>
      <c r="NSB234" s="120"/>
      <c r="NSC234" s="122"/>
      <c r="NSD234" s="123"/>
      <c r="NSE234" s="124"/>
      <c r="NSF234" s="123"/>
      <c r="NSG234" s="121"/>
      <c r="NSH234" s="121"/>
      <c r="NSI234" s="121"/>
      <c r="NSJ234" s="121"/>
      <c r="NSK234" s="121"/>
      <c r="NSL234" s="121"/>
      <c r="NSM234" s="120"/>
      <c r="NSN234" s="125"/>
      <c r="NSO234" s="121"/>
      <c r="NSP234" s="121"/>
      <c r="NSQ234" s="15"/>
      <c r="NSR234" s="15"/>
      <c r="NSS234" s="120"/>
      <c r="NST234" s="120"/>
      <c r="NSU234" s="121"/>
      <c r="NSV234" s="121"/>
      <c r="NSW234" s="120"/>
      <c r="NSX234" s="122"/>
      <c r="NSY234" s="123"/>
      <c r="NSZ234" s="124"/>
      <c r="NTA234" s="123"/>
      <c r="NTB234" s="121"/>
      <c r="NTC234" s="121"/>
      <c r="NTD234" s="121"/>
      <c r="NTE234" s="121"/>
      <c r="NTF234" s="121"/>
      <c r="NTG234" s="121"/>
      <c r="NTH234" s="120"/>
      <c r="NTI234" s="125"/>
      <c r="NTJ234" s="121"/>
      <c r="NTK234" s="121"/>
      <c r="NTL234" s="15"/>
      <c r="NTM234" s="15"/>
      <c r="NTN234" s="120"/>
      <c r="NTO234" s="120"/>
      <c r="NTP234" s="121"/>
      <c r="NTQ234" s="121"/>
      <c r="NTR234" s="120"/>
      <c r="NTS234" s="122"/>
      <c r="NTT234" s="123"/>
      <c r="NTU234" s="124"/>
      <c r="NTV234" s="123"/>
      <c r="NTW234" s="121"/>
      <c r="NTX234" s="121"/>
      <c r="NTY234" s="121"/>
      <c r="NTZ234" s="121"/>
      <c r="NUA234" s="121"/>
      <c r="NUB234" s="121"/>
      <c r="NUC234" s="120"/>
      <c r="NUD234" s="125"/>
      <c r="NUE234" s="121"/>
      <c r="NUF234" s="121"/>
      <c r="NUG234" s="15"/>
      <c r="NUH234" s="15"/>
      <c r="NUI234" s="120"/>
      <c r="NUJ234" s="120"/>
      <c r="NUK234" s="121"/>
      <c r="NUL234" s="121"/>
      <c r="NUM234" s="120"/>
      <c r="NUN234" s="122"/>
      <c r="NUO234" s="123"/>
      <c r="NUP234" s="124"/>
      <c r="NUQ234" s="123"/>
      <c r="NUR234" s="121"/>
      <c r="NUS234" s="121"/>
      <c r="NUT234" s="121"/>
      <c r="NUU234" s="121"/>
      <c r="NUV234" s="121"/>
      <c r="NUW234" s="121"/>
      <c r="NUX234" s="120"/>
      <c r="NUY234" s="125"/>
      <c r="NUZ234" s="121"/>
      <c r="NVA234" s="121"/>
      <c r="NVB234" s="15"/>
      <c r="NVC234" s="15"/>
      <c r="NVD234" s="120"/>
      <c r="NVE234" s="120"/>
      <c r="NVF234" s="121"/>
      <c r="NVG234" s="121"/>
      <c r="NVH234" s="120"/>
      <c r="NVI234" s="122"/>
      <c r="NVJ234" s="123"/>
      <c r="NVK234" s="124"/>
      <c r="NVL234" s="123"/>
      <c r="NVM234" s="121"/>
      <c r="NVN234" s="121"/>
      <c r="NVO234" s="121"/>
      <c r="NVP234" s="121"/>
      <c r="NVQ234" s="121"/>
      <c r="NVR234" s="121"/>
      <c r="NVS234" s="120"/>
      <c r="NVT234" s="125"/>
      <c r="NVU234" s="121"/>
      <c r="NVV234" s="121"/>
      <c r="NVW234" s="15"/>
      <c r="NVX234" s="15"/>
      <c r="NVY234" s="120"/>
      <c r="NVZ234" s="120"/>
      <c r="NWA234" s="121"/>
      <c r="NWB234" s="121"/>
      <c r="NWC234" s="120"/>
      <c r="NWD234" s="122"/>
      <c r="NWE234" s="123"/>
      <c r="NWF234" s="124"/>
      <c r="NWG234" s="123"/>
      <c r="NWH234" s="121"/>
      <c r="NWI234" s="121"/>
      <c r="NWJ234" s="121"/>
      <c r="NWK234" s="121"/>
      <c r="NWL234" s="121"/>
      <c r="NWM234" s="121"/>
      <c r="NWN234" s="120"/>
      <c r="NWO234" s="125"/>
      <c r="NWP234" s="121"/>
      <c r="NWQ234" s="121"/>
      <c r="NWR234" s="15"/>
      <c r="NWS234" s="15"/>
      <c r="NWT234" s="120"/>
      <c r="NWU234" s="120"/>
      <c r="NWV234" s="121"/>
      <c r="NWW234" s="121"/>
      <c r="NWX234" s="120"/>
      <c r="NWY234" s="122"/>
      <c r="NWZ234" s="123"/>
      <c r="NXA234" s="124"/>
      <c r="NXB234" s="123"/>
      <c r="NXC234" s="121"/>
      <c r="NXD234" s="121"/>
      <c r="NXE234" s="121"/>
      <c r="NXF234" s="121"/>
      <c r="NXG234" s="121"/>
      <c r="NXH234" s="121"/>
      <c r="NXI234" s="120"/>
      <c r="NXJ234" s="125"/>
      <c r="NXK234" s="121"/>
      <c r="NXL234" s="121"/>
      <c r="NXM234" s="15"/>
      <c r="NXN234" s="15"/>
      <c r="NXO234" s="120"/>
      <c r="NXP234" s="120"/>
      <c r="NXQ234" s="121"/>
      <c r="NXR234" s="121"/>
      <c r="NXS234" s="120"/>
      <c r="NXT234" s="122"/>
      <c r="NXU234" s="123"/>
      <c r="NXV234" s="124"/>
      <c r="NXW234" s="123"/>
      <c r="NXX234" s="121"/>
      <c r="NXY234" s="121"/>
      <c r="NXZ234" s="121"/>
      <c r="NYA234" s="121"/>
      <c r="NYB234" s="121"/>
      <c r="NYC234" s="121"/>
      <c r="NYD234" s="120"/>
      <c r="NYE234" s="125"/>
      <c r="NYF234" s="121"/>
      <c r="NYG234" s="121"/>
      <c r="NYH234" s="15"/>
      <c r="NYI234" s="15"/>
      <c r="NYJ234" s="120"/>
      <c r="NYK234" s="120"/>
      <c r="NYL234" s="121"/>
      <c r="NYM234" s="121"/>
      <c r="NYN234" s="120"/>
      <c r="NYO234" s="122"/>
      <c r="NYP234" s="123"/>
      <c r="NYQ234" s="124"/>
      <c r="NYR234" s="123"/>
      <c r="NYS234" s="121"/>
      <c r="NYT234" s="121"/>
      <c r="NYU234" s="121"/>
      <c r="NYV234" s="121"/>
      <c r="NYW234" s="121"/>
      <c r="NYX234" s="121"/>
      <c r="NYY234" s="120"/>
      <c r="NYZ234" s="125"/>
      <c r="NZA234" s="121"/>
      <c r="NZB234" s="121"/>
      <c r="NZC234" s="15"/>
      <c r="NZD234" s="15"/>
      <c r="NZE234" s="120"/>
      <c r="NZF234" s="120"/>
      <c r="NZG234" s="121"/>
      <c r="NZH234" s="121"/>
      <c r="NZI234" s="120"/>
      <c r="NZJ234" s="122"/>
      <c r="NZK234" s="123"/>
      <c r="NZL234" s="124"/>
      <c r="NZM234" s="123"/>
      <c r="NZN234" s="121"/>
      <c r="NZO234" s="121"/>
      <c r="NZP234" s="121"/>
      <c r="NZQ234" s="121"/>
      <c r="NZR234" s="121"/>
      <c r="NZS234" s="121"/>
      <c r="NZT234" s="120"/>
      <c r="NZU234" s="125"/>
      <c r="NZV234" s="121"/>
      <c r="NZW234" s="121"/>
      <c r="NZX234" s="15"/>
      <c r="NZY234" s="15"/>
      <c r="NZZ234" s="120"/>
      <c r="OAA234" s="120"/>
      <c r="OAB234" s="121"/>
      <c r="OAC234" s="121"/>
      <c r="OAD234" s="120"/>
      <c r="OAE234" s="122"/>
      <c r="OAF234" s="123"/>
      <c r="OAG234" s="124"/>
      <c r="OAH234" s="123"/>
      <c r="OAI234" s="121"/>
      <c r="OAJ234" s="121"/>
      <c r="OAK234" s="121"/>
      <c r="OAL234" s="121"/>
      <c r="OAM234" s="121"/>
      <c r="OAN234" s="121"/>
      <c r="OAO234" s="120"/>
      <c r="OAP234" s="125"/>
      <c r="OAQ234" s="121"/>
      <c r="OAR234" s="121"/>
      <c r="OAS234" s="15"/>
      <c r="OAT234" s="15"/>
      <c r="OAU234" s="120"/>
      <c r="OAV234" s="120"/>
      <c r="OAW234" s="121"/>
      <c r="OAX234" s="121"/>
      <c r="OAY234" s="120"/>
      <c r="OAZ234" s="122"/>
      <c r="OBA234" s="123"/>
      <c r="OBB234" s="124"/>
      <c r="OBC234" s="123"/>
      <c r="OBD234" s="121"/>
      <c r="OBE234" s="121"/>
      <c r="OBF234" s="121"/>
      <c r="OBG234" s="121"/>
      <c r="OBH234" s="121"/>
      <c r="OBI234" s="121"/>
      <c r="OBJ234" s="120"/>
      <c r="OBK234" s="125"/>
      <c r="OBL234" s="121"/>
      <c r="OBM234" s="121"/>
      <c r="OBN234" s="15"/>
      <c r="OBO234" s="15"/>
      <c r="OBP234" s="120"/>
      <c r="OBQ234" s="120"/>
      <c r="OBR234" s="121"/>
      <c r="OBS234" s="121"/>
      <c r="OBT234" s="120"/>
      <c r="OBU234" s="122"/>
      <c r="OBV234" s="123"/>
      <c r="OBW234" s="124"/>
      <c r="OBX234" s="123"/>
      <c r="OBY234" s="121"/>
      <c r="OBZ234" s="121"/>
      <c r="OCA234" s="121"/>
      <c r="OCB234" s="121"/>
      <c r="OCC234" s="121"/>
      <c r="OCD234" s="121"/>
      <c r="OCE234" s="120"/>
      <c r="OCF234" s="125"/>
      <c r="OCG234" s="121"/>
      <c r="OCH234" s="121"/>
      <c r="OCI234" s="15"/>
      <c r="OCJ234" s="15"/>
      <c r="OCK234" s="120"/>
      <c r="OCL234" s="120"/>
      <c r="OCM234" s="121"/>
      <c r="OCN234" s="121"/>
      <c r="OCO234" s="120"/>
      <c r="OCP234" s="122"/>
      <c r="OCQ234" s="123"/>
      <c r="OCR234" s="124"/>
      <c r="OCS234" s="123"/>
      <c r="OCT234" s="121"/>
      <c r="OCU234" s="121"/>
      <c r="OCV234" s="121"/>
      <c r="OCW234" s="121"/>
      <c r="OCX234" s="121"/>
      <c r="OCY234" s="121"/>
      <c r="OCZ234" s="120"/>
      <c r="ODA234" s="125"/>
      <c r="ODB234" s="121"/>
      <c r="ODC234" s="121"/>
      <c r="ODD234" s="15"/>
      <c r="ODE234" s="15"/>
      <c r="ODF234" s="120"/>
      <c r="ODG234" s="120"/>
      <c r="ODH234" s="121"/>
      <c r="ODI234" s="121"/>
      <c r="ODJ234" s="120"/>
      <c r="ODK234" s="122"/>
      <c r="ODL234" s="123"/>
      <c r="ODM234" s="124"/>
      <c r="ODN234" s="123"/>
      <c r="ODO234" s="121"/>
      <c r="ODP234" s="121"/>
      <c r="ODQ234" s="121"/>
      <c r="ODR234" s="121"/>
      <c r="ODS234" s="121"/>
      <c r="ODT234" s="121"/>
      <c r="ODU234" s="120"/>
      <c r="ODV234" s="125"/>
      <c r="ODW234" s="121"/>
      <c r="ODX234" s="121"/>
      <c r="ODY234" s="15"/>
      <c r="ODZ234" s="15"/>
      <c r="OEA234" s="120"/>
      <c r="OEB234" s="120"/>
      <c r="OEC234" s="121"/>
      <c r="OED234" s="121"/>
      <c r="OEE234" s="120"/>
      <c r="OEF234" s="122"/>
      <c r="OEG234" s="123"/>
      <c r="OEH234" s="124"/>
      <c r="OEI234" s="123"/>
      <c r="OEJ234" s="121"/>
      <c r="OEK234" s="121"/>
      <c r="OEL234" s="121"/>
      <c r="OEM234" s="121"/>
      <c r="OEN234" s="121"/>
      <c r="OEO234" s="121"/>
      <c r="OEP234" s="120"/>
      <c r="OEQ234" s="125"/>
      <c r="OER234" s="121"/>
      <c r="OES234" s="121"/>
      <c r="OET234" s="15"/>
      <c r="OEU234" s="15"/>
      <c r="OEV234" s="120"/>
      <c r="OEW234" s="120"/>
      <c r="OEX234" s="121"/>
      <c r="OEY234" s="121"/>
      <c r="OEZ234" s="120"/>
      <c r="OFA234" s="122"/>
      <c r="OFB234" s="123"/>
      <c r="OFC234" s="124"/>
      <c r="OFD234" s="123"/>
      <c r="OFE234" s="121"/>
      <c r="OFF234" s="121"/>
      <c r="OFG234" s="121"/>
      <c r="OFH234" s="121"/>
      <c r="OFI234" s="121"/>
      <c r="OFJ234" s="121"/>
      <c r="OFK234" s="120"/>
      <c r="OFL234" s="125"/>
      <c r="OFM234" s="121"/>
      <c r="OFN234" s="121"/>
      <c r="OFO234" s="15"/>
      <c r="OFP234" s="15"/>
      <c r="OFQ234" s="120"/>
      <c r="OFR234" s="120"/>
      <c r="OFS234" s="121"/>
      <c r="OFT234" s="121"/>
      <c r="OFU234" s="120"/>
      <c r="OFV234" s="122"/>
      <c r="OFW234" s="123"/>
      <c r="OFX234" s="124"/>
      <c r="OFY234" s="123"/>
      <c r="OFZ234" s="121"/>
      <c r="OGA234" s="121"/>
      <c r="OGB234" s="121"/>
      <c r="OGC234" s="121"/>
      <c r="OGD234" s="121"/>
      <c r="OGE234" s="121"/>
      <c r="OGF234" s="120"/>
      <c r="OGG234" s="125"/>
      <c r="OGH234" s="121"/>
      <c r="OGI234" s="121"/>
      <c r="OGJ234" s="15"/>
      <c r="OGK234" s="15"/>
      <c r="OGL234" s="120"/>
      <c r="OGM234" s="120"/>
      <c r="OGN234" s="121"/>
      <c r="OGO234" s="121"/>
      <c r="OGP234" s="120"/>
      <c r="OGQ234" s="122"/>
      <c r="OGR234" s="123"/>
      <c r="OGS234" s="124"/>
      <c r="OGT234" s="123"/>
      <c r="OGU234" s="121"/>
      <c r="OGV234" s="121"/>
      <c r="OGW234" s="121"/>
      <c r="OGX234" s="121"/>
      <c r="OGY234" s="121"/>
      <c r="OGZ234" s="121"/>
      <c r="OHA234" s="120"/>
      <c r="OHB234" s="125"/>
      <c r="OHC234" s="121"/>
      <c r="OHD234" s="121"/>
      <c r="OHE234" s="15"/>
      <c r="OHF234" s="15"/>
      <c r="OHG234" s="120"/>
      <c r="OHH234" s="120"/>
      <c r="OHI234" s="121"/>
      <c r="OHJ234" s="121"/>
      <c r="OHK234" s="120"/>
      <c r="OHL234" s="122"/>
      <c r="OHM234" s="123"/>
      <c r="OHN234" s="124"/>
      <c r="OHO234" s="123"/>
      <c r="OHP234" s="121"/>
      <c r="OHQ234" s="121"/>
      <c r="OHR234" s="121"/>
      <c r="OHS234" s="121"/>
      <c r="OHT234" s="121"/>
      <c r="OHU234" s="121"/>
      <c r="OHV234" s="120"/>
      <c r="OHW234" s="125"/>
      <c r="OHX234" s="121"/>
      <c r="OHY234" s="121"/>
      <c r="OHZ234" s="15"/>
      <c r="OIA234" s="15"/>
      <c r="OIB234" s="120"/>
      <c r="OIC234" s="120"/>
      <c r="OID234" s="121"/>
      <c r="OIE234" s="121"/>
      <c r="OIF234" s="120"/>
      <c r="OIG234" s="122"/>
      <c r="OIH234" s="123"/>
      <c r="OII234" s="124"/>
      <c r="OIJ234" s="123"/>
      <c r="OIK234" s="121"/>
      <c r="OIL234" s="121"/>
      <c r="OIM234" s="121"/>
      <c r="OIN234" s="121"/>
      <c r="OIO234" s="121"/>
      <c r="OIP234" s="121"/>
      <c r="OIQ234" s="120"/>
      <c r="OIR234" s="125"/>
      <c r="OIS234" s="121"/>
      <c r="OIT234" s="121"/>
      <c r="OIU234" s="15"/>
      <c r="OIV234" s="15"/>
      <c r="OIW234" s="120"/>
      <c r="OIX234" s="120"/>
      <c r="OIY234" s="121"/>
      <c r="OIZ234" s="121"/>
      <c r="OJA234" s="120"/>
      <c r="OJB234" s="122"/>
      <c r="OJC234" s="123"/>
      <c r="OJD234" s="124"/>
      <c r="OJE234" s="123"/>
      <c r="OJF234" s="121"/>
      <c r="OJG234" s="121"/>
      <c r="OJH234" s="121"/>
      <c r="OJI234" s="121"/>
      <c r="OJJ234" s="121"/>
      <c r="OJK234" s="121"/>
      <c r="OJL234" s="120"/>
      <c r="OJM234" s="125"/>
      <c r="OJN234" s="121"/>
      <c r="OJO234" s="121"/>
      <c r="OJP234" s="15"/>
      <c r="OJQ234" s="15"/>
      <c r="OJR234" s="120"/>
      <c r="OJS234" s="120"/>
      <c r="OJT234" s="121"/>
      <c r="OJU234" s="121"/>
      <c r="OJV234" s="120"/>
      <c r="OJW234" s="122"/>
      <c r="OJX234" s="123"/>
      <c r="OJY234" s="124"/>
      <c r="OJZ234" s="123"/>
      <c r="OKA234" s="121"/>
      <c r="OKB234" s="121"/>
      <c r="OKC234" s="121"/>
      <c r="OKD234" s="121"/>
      <c r="OKE234" s="121"/>
      <c r="OKF234" s="121"/>
      <c r="OKG234" s="120"/>
      <c r="OKH234" s="125"/>
      <c r="OKI234" s="121"/>
      <c r="OKJ234" s="121"/>
      <c r="OKK234" s="15"/>
      <c r="OKL234" s="15"/>
      <c r="OKM234" s="120"/>
      <c r="OKN234" s="120"/>
      <c r="OKO234" s="121"/>
      <c r="OKP234" s="121"/>
      <c r="OKQ234" s="120"/>
      <c r="OKR234" s="122"/>
      <c r="OKS234" s="123"/>
      <c r="OKT234" s="124"/>
      <c r="OKU234" s="123"/>
      <c r="OKV234" s="121"/>
      <c r="OKW234" s="121"/>
      <c r="OKX234" s="121"/>
      <c r="OKY234" s="121"/>
      <c r="OKZ234" s="121"/>
      <c r="OLA234" s="121"/>
      <c r="OLB234" s="120"/>
      <c r="OLC234" s="125"/>
      <c r="OLD234" s="121"/>
      <c r="OLE234" s="121"/>
      <c r="OLF234" s="15"/>
      <c r="OLG234" s="15"/>
      <c r="OLH234" s="120"/>
      <c r="OLI234" s="120"/>
      <c r="OLJ234" s="121"/>
      <c r="OLK234" s="121"/>
      <c r="OLL234" s="120"/>
      <c r="OLM234" s="122"/>
      <c r="OLN234" s="123"/>
      <c r="OLO234" s="124"/>
      <c r="OLP234" s="123"/>
      <c r="OLQ234" s="121"/>
      <c r="OLR234" s="121"/>
      <c r="OLS234" s="121"/>
      <c r="OLT234" s="121"/>
      <c r="OLU234" s="121"/>
      <c r="OLV234" s="121"/>
      <c r="OLW234" s="120"/>
      <c r="OLX234" s="125"/>
      <c r="OLY234" s="121"/>
      <c r="OLZ234" s="121"/>
      <c r="OMA234" s="15"/>
      <c r="OMB234" s="15"/>
      <c r="OMC234" s="120"/>
      <c r="OMD234" s="120"/>
      <c r="OME234" s="121"/>
      <c r="OMF234" s="121"/>
      <c r="OMG234" s="120"/>
      <c r="OMH234" s="122"/>
      <c r="OMI234" s="123"/>
      <c r="OMJ234" s="124"/>
      <c r="OMK234" s="123"/>
      <c r="OML234" s="121"/>
      <c r="OMM234" s="121"/>
      <c r="OMN234" s="121"/>
      <c r="OMO234" s="121"/>
      <c r="OMP234" s="121"/>
      <c r="OMQ234" s="121"/>
      <c r="OMR234" s="120"/>
      <c r="OMS234" s="125"/>
      <c r="OMT234" s="121"/>
      <c r="OMU234" s="121"/>
      <c r="OMV234" s="15"/>
      <c r="OMW234" s="15"/>
      <c r="OMX234" s="120"/>
      <c r="OMY234" s="120"/>
      <c r="OMZ234" s="121"/>
      <c r="ONA234" s="121"/>
      <c r="ONB234" s="120"/>
      <c r="ONC234" s="122"/>
      <c r="OND234" s="123"/>
      <c r="ONE234" s="124"/>
      <c r="ONF234" s="123"/>
      <c r="ONG234" s="121"/>
      <c r="ONH234" s="121"/>
      <c r="ONI234" s="121"/>
      <c r="ONJ234" s="121"/>
      <c r="ONK234" s="121"/>
      <c r="ONL234" s="121"/>
      <c r="ONM234" s="120"/>
      <c r="ONN234" s="125"/>
      <c r="ONO234" s="121"/>
      <c r="ONP234" s="121"/>
      <c r="ONQ234" s="15"/>
      <c r="ONR234" s="15"/>
      <c r="ONS234" s="120"/>
      <c r="ONT234" s="120"/>
      <c r="ONU234" s="121"/>
      <c r="ONV234" s="121"/>
      <c r="ONW234" s="120"/>
      <c r="ONX234" s="122"/>
      <c r="ONY234" s="123"/>
      <c r="ONZ234" s="124"/>
      <c r="OOA234" s="123"/>
      <c r="OOB234" s="121"/>
      <c r="OOC234" s="121"/>
      <c r="OOD234" s="121"/>
      <c r="OOE234" s="121"/>
      <c r="OOF234" s="121"/>
      <c r="OOG234" s="121"/>
      <c r="OOH234" s="120"/>
      <c r="OOI234" s="125"/>
      <c r="OOJ234" s="121"/>
      <c r="OOK234" s="121"/>
      <c r="OOL234" s="15"/>
      <c r="OOM234" s="15"/>
      <c r="OON234" s="120"/>
      <c r="OOO234" s="120"/>
      <c r="OOP234" s="121"/>
      <c r="OOQ234" s="121"/>
      <c r="OOR234" s="120"/>
      <c r="OOS234" s="122"/>
      <c r="OOT234" s="123"/>
      <c r="OOU234" s="124"/>
      <c r="OOV234" s="123"/>
      <c r="OOW234" s="121"/>
      <c r="OOX234" s="121"/>
      <c r="OOY234" s="121"/>
      <c r="OOZ234" s="121"/>
      <c r="OPA234" s="121"/>
      <c r="OPB234" s="121"/>
      <c r="OPC234" s="120"/>
      <c r="OPD234" s="125"/>
      <c r="OPE234" s="121"/>
      <c r="OPF234" s="121"/>
      <c r="OPG234" s="15"/>
      <c r="OPH234" s="15"/>
      <c r="OPI234" s="120"/>
      <c r="OPJ234" s="120"/>
      <c r="OPK234" s="121"/>
      <c r="OPL234" s="121"/>
      <c r="OPM234" s="120"/>
      <c r="OPN234" s="122"/>
      <c r="OPO234" s="123"/>
      <c r="OPP234" s="124"/>
      <c r="OPQ234" s="123"/>
      <c r="OPR234" s="121"/>
      <c r="OPS234" s="121"/>
      <c r="OPT234" s="121"/>
      <c r="OPU234" s="121"/>
      <c r="OPV234" s="121"/>
      <c r="OPW234" s="121"/>
      <c r="OPX234" s="120"/>
      <c r="OPY234" s="125"/>
      <c r="OPZ234" s="121"/>
      <c r="OQA234" s="121"/>
      <c r="OQB234" s="15"/>
      <c r="OQC234" s="15"/>
      <c r="OQD234" s="120"/>
      <c r="OQE234" s="120"/>
      <c r="OQF234" s="121"/>
      <c r="OQG234" s="121"/>
      <c r="OQH234" s="120"/>
      <c r="OQI234" s="122"/>
      <c r="OQJ234" s="123"/>
      <c r="OQK234" s="124"/>
      <c r="OQL234" s="123"/>
      <c r="OQM234" s="121"/>
      <c r="OQN234" s="121"/>
      <c r="OQO234" s="121"/>
      <c r="OQP234" s="121"/>
      <c r="OQQ234" s="121"/>
      <c r="OQR234" s="121"/>
      <c r="OQS234" s="120"/>
      <c r="OQT234" s="125"/>
      <c r="OQU234" s="121"/>
      <c r="OQV234" s="121"/>
      <c r="OQW234" s="15"/>
      <c r="OQX234" s="15"/>
      <c r="OQY234" s="120"/>
      <c r="OQZ234" s="120"/>
      <c r="ORA234" s="121"/>
      <c r="ORB234" s="121"/>
      <c r="ORC234" s="120"/>
      <c r="ORD234" s="122"/>
      <c r="ORE234" s="123"/>
      <c r="ORF234" s="124"/>
      <c r="ORG234" s="123"/>
      <c r="ORH234" s="121"/>
      <c r="ORI234" s="121"/>
      <c r="ORJ234" s="121"/>
      <c r="ORK234" s="121"/>
      <c r="ORL234" s="121"/>
      <c r="ORM234" s="121"/>
      <c r="ORN234" s="120"/>
      <c r="ORO234" s="125"/>
      <c r="ORP234" s="121"/>
      <c r="ORQ234" s="121"/>
      <c r="ORR234" s="15"/>
      <c r="ORS234" s="15"/>
      <c r="ORT234" s="120"/>
      <c r="ORU234" s="120"/>
      <c r="ORV234" s="121"/>
      <c r="ORW234" s="121"/>
      <c r="ORX234" s="120"/>
      <c r="ORY234" s="122"/>
      <c r="ORZ234" s="123"/>
      <c r="OSA234" s="124"/>
      <c r="OSB234" s="123"/>
      <c r="OSC234" s="121"/>
      <c r="OSD234" s="121"/>
      <c r="OSE234" s="121"/>
      <c r="OSF234" s="121"/>
      <c r="OSG234" s="121"/>
      <c r="OSH234" s="121"/>
      <c r="OSI234" s="120"/>
      <c r="OSJ234" s="125"/>
      <c r="OSK234" s="121"/>
      <c r="OSL234" s="121"/>
      <c r="OSM234" s="15"/>
      <c r="OSN234" s="15"/>
      <c r="OSO234" s="120"/>
      <c r="OSP234" s="120"/>
      <c r="OSQ234" s="121"/>
      <c r="OSR234" s="121"/>
      <c r="OSS234" s="120"/>
      <c r="OST234" s="122"/>
      <c r="OSU234" s="123"/>
      <c r="OSV234" s="124"/>
      <c r="OSW234" s="123"/>
      <c r="OSX234" s="121"/>
      <c r="OSY234" s="121"/>
      <c r="OSZ234" s="121"/>
      <c r="OTA234" s="121"/>
      <c r="OTB234" s="121"/>
      <c r="OTC234" s="121"/>
      <c r="OTD234" s="120"/>
      <c r="OTE234" s="125"/>
      <c r="OTF234" s="121"/>
      <c r="OTG234" s="121"/>
      <c r="OTH234" s="15"/>
      <c r="OTI234" s="15"/>
      <c r="OTJ234" s="120"/>
      <c r="OTK234" s="120"/>
      <c r="OTL234" s="121"/>
      <c r="OTM234" s="121"/>
      <c r="OTN234" s="120"/>
      <c r="OTO234" s="122"/>
      <c r="OTP234" s="123"/>
      <c r="OTQ234" s="124"/>
      <c r="OTR234" s="123"/>
      <c r="OTS234" s="121"/>
      <c r="OTT234" s="121"/>
      <c r="OTU234" s="121"/>
      <c r="OTV234" s="121"/>
      <c r="OTW234" s="121"/>
      <c r="OTX234" s="121"/>
      <c r="OTY234" s="120"/>
      <c r="OTZ234" s="125"/>
      <c r="OUA234" s="121"/>
      <c r="OUB234" s="121"/>
      <c r="OUC234" s="15"/>
      <c r="OUD234" s="15"/>
      <c r="OUE234" s="120"/>
      <c r="OUF234" s="120"/>
      <c r="OUG234" s="121"/>
      <c r="OUH234" s="121"/>
      <c r="OUI234" s="120"/>
      <c r="OUJ234" s="122"/>
      <c r="OUK234" s="123"/>
      <c r="OUL234" s="124"/>
      <c r="OUM234" s="123"/>
      <c r="OUN234" s="121"/>
      <c r="OUO234" s="121"/>
      <c r="OUP234" s="121"/>
      <c r="OUQ234" s="121"/>
      <c r="OUR234" s="121"/>
      <c r="OUS234" s="121"/>
      <c r="OUT234" s="120"/>
      <c r="OUU234" s="125"/>
      <c r="OUV234" s="121"/>
      <c r="OUW234" s="121"/>
      <c r="OUX234" s="15"/>
      <c r="OUY234" s="15"/>
      <c r="OUZ234" s="120"/>
      <c r="OVA234" s="120"/>
      <c r="OVB234" s="121"/>
      <c r="OVC234" s="121"/>
      <c r="OVD234" s="120"/>
      <c r="OVE234" s="122"/>
      <c r="OVF234" s="123"/>
      <c r="OVG234" s="124"/>
      <c r="OVH234" s="123"/>
      <c r="OVI234" s="121"/>
      <c r="OVJ234" s="121"/>
      <c r="OVK234" s="121"/>
      <c r="OVL234" s="121"/>
      <c r="OVM234" s="121"/>
      <c r="OVN234" s="121"/>
      <c r="OVO234" s="120"/>
      <c r="OVP234" s="125"/>
      <c r="OVQ234" s="121"/>
      <c r="OVR234" s="121"/>
      <c r="OVS234" s="15"/>
      <c r="OVT234" s="15"/>
      <c r="OVU234" s="120"/>
      <c r="OVV234" s="120"/>
      <c r="OVW234" s="121"/>
      <c r="OVX234" s="121"/>
      <c r="OVY234" s="120"/>
      <c r="OVZ234" s="122"/>
      <c r="OWA234" s="123"/>
      <c r="OWB234" s="124"/>
      <c r="OWC234" s="123"/>
      <c r="OWD234" s="121"/>
      <c r="OWE234" s="121"/>
      <c r="OWF234" s="121"/>
      <c r="OWG234" s="121"/>
      <c r="OWH234" s="121"/>
      <c r="OWI234" s="121"/>
      <c r="OWJ234" s="120"/>
      <c r="OWK234" s="125"/>
      <c r="OWL234" s="121"/>
      <c r="OWM234" s="121"/>
      <c r="OWN234" s="15"/>
      <c r="OWO234" s="15"/>
      <c r="OWP234" s="120"/>
      <c r="OWQ234" s="120"/>
      <c r="OWR234" s="121"/>
      <c r="OWS234" s="121"/>
      <c r="OWT234" s="120"/>
      <c r="OWU234" s="122"/>
      <c r="OWV234" s="123"/>
      <c r="OWW234" s="124"/>
      <c r="OWX234" s="123"/>
      <c r="OWY234" s="121"/>
      <c r="OWZ234" s="121"/>
      <c r="OXA234" s="121"/>
      <c r="OXB234" s="121"/>
      <c r="OXC234" s="121"/>
      <c r="OXD234" s="121"/>
      <c r="OXE234" s="120"/>
      <c r="OXF234" s="125"/>
      <c r="OXG234" s="121"/>
      <c r="OXH234" s="121"/>
      <c r="OXI234" s="15"/>
      <c r="OXJ234" s="15"/>
      <c r="OXK234" s="120"/>
      <c r="OXL234" s="120"/>
      <c r="OXM234" s="121"/>
      <c r="OXN234" s="121"/>
      <c r="OXO234" s="120"/>
      <c r="OXP234" s="122"/>
      <c r="OXQ234" s="123"/>
      <c r="OXR234" s="124"/>
      <c r="OXS234" s="123"/>
      <c r="OXT234" s="121"/>
      <c r="OXU234" s="121"/>
      <c r="OXV234" s="121"/>
      <c r="OXW234" s="121"/>
      <c r="OXX234" s="121"/>
      <c r="OXY234" s="121"/>
      <c r="OXZ234" s="120"/>
      <c r="OYA234" s="125"/>
      <c r="OYB234" s="121"/>
      <c r="OYC234" s="121"/>
      <c r="OYD234" s="15"/>
      <c r="OYE234" s="15"/>
      <c r="OYF234" s="120"/>
      <c r="OYG234" s="120"/>
      <c r="OYH234" s="121"/>
      <c r="OYI234" s="121"/>
      <c r="OYJ234" s="120"/>
      <c r="OYK234" s="122"/>
      <c r="OYL234" s="123"/>
      <c r="OYM234" s="124"/>
      <c r="OYN234" s="123"/>
      <c r="OYO234" s="121"/>
      <c r="OYP234" s="121"/>
      <c r="OYQ234" s="121"/>
      <c r="OYR234" s="121"/>
      <c r="OYS234" s="121"/>
      <c r="OYT234" s="121"/>
      <c r="OYU234" s="120"/>
      <c r="OYV234" s="125"/>
      <c r="OYW234" s="121"/>
      <c r="OYX234" s="121"/>
      <c r="OYY234" s="15"/>
      <c r="OYZ234" s="15"/>
      <c r="OZA234" s="120"/>
      <c r="OZB234" s="120"/>
      <c r="OZC234" s="121"/>
      <c r="OZD234" s="121"/>
      <c r="OZE234" s="120"/>
      <c r="OZF234" s="122"/>
      <c r="OZG234" s="123"/>
      <c r="OZH234" s="124"/>
      <c r="OZI234" s="123"/>
      <c r="OZJ234" s="121"/>
      <c r="OZK234" s="121"/>
      <c r="OZL234" s="121"/>
      <c r="OZM234" s="121"/>
      <c r="OZN234" s="121"/>
      <c r="OZO234" s="121"/>
      <c r="OZP234" s="120"/>
      <c r="OZQ234" s="125"/>
      <c r="OZR234" s="121"/>
      <c r="OZS234" s="121"/>
      <c r="OZT234" s="15"/>
      <c r="OZU234" s="15"/>
      <c r="OZV234" s="120"/>
      <c r="OZW234" s="120"/>
      <c r="OZX234" s="121"/>
      <c r="OZY234" s="121"/>
      <c r="OZZ234" s="120"/>
      <c r="PAA234" s="122"/>
      <c r="PAB234" s="123"/>
      <c r="PAC234" s="124"/>
      <c r="PAD234" s="123"/>
      <c r="PAE234" s="121"/>
      <c r="PAF234" s="121"/>
      <c r="PAG234" s="121"/>
      <c r="PAH234" s="121"/>
      <c r="PAI234" s="121"/>
      <c r="PAJ234" s="121"/>
      <c r="PAK234" s="120"/>
      <c r="PAL234" s="125"/>
      <c r="PAM234" s="121"/>
      <c r="PAN234" s="121"/>
      <c r="PAO234" s="15"/>
      <c r="PAP234" s="15"/>
      <c r="PAQ234" s="120"/>
      <c r="PAR234" s="120"/>
      <c r="PAS234" s="121"/>
      <c r="PAT234" s="121"/>
      <c r="PAU234" s="120"/>
      <c r="PAV234" s="122"/>
      <c r="PAW234" s="123"/>
      <c r="PAX234" s="124"/>
      <c r="PAY234" s="123"/>
      <c r="PAZ234" s="121"/>
      <c r="PBA234" s="121"/>
      <c r="PBB234" s="121"/>
      <c r="PBC234" s="121"/>
      <c r="PBD234" s="121"/>
      <c r="PBE234" s="121"/>
      <c r="PBF234" s="120"/>
      <c r="PBG234" s="125"/>
      <c r="PBH234" s="121"/>
      <c r="PBI234" s="121"/>
      <c r="PBJ234" s="15"/>
      <c r="PBK234" s="15"/>
      <c r="PBL234" s="120"/>
      <c r="PBM234" s="120"/>
      <c r="PBN234" s="121"/>
      <c r="PBO234" s="121"/>
      <c r="PBP234" s="120"/>
      <c r="PBQ234" s="122"/>
      <c r="PBR234" s="123"/>
      <c r="PBS234" s="124"/>
      <c r="PBT234" s="123"/>
      <c r="PBU234" s="121"/>
      <c r="PBV234" s="121"/>
      <c r="PBW234" s="121"/>
      <c r="PBX234" s="121"/>
      <c r="PBY234" s="121"/>
      <c r="PBZ234" s="121"/>
      <c r="PCA234" s="120"/>
      <c r="PCB234" s="125"/>
      <c r="PCC234" s="121"/>
      <c r="PCD234" s="121"/>
      <c r="PCE234" s="15"/>
      <c r="PCF234" s="15"/>
      <c r="PCG234" s="120"/>
      <c r="PCH234" s="120"/>
      <c r="PCI234" s="121"/>
      <c r="PCJ234" s="121"/>
      <c r="PCK234" s="120"/>
      <c r="PCL234" s="122"/>
      <c r="PCM234" s="123"/>
      <c r="PCN234" s="124"/>
      <c r="PCO234" s="123"/>
      <c r="PCP234" s="121"/>
      <c r="PCQ234" s="121"/>
      <c r="PCR234" s="121"/>
      <c r="PCS234" s="121"/>
      <c r="PCT234" s="121"/>
      <c r="PCU234" s="121"/>
      <c r="PCV234" s="120"/>
      <c r="PCW234" s="125"/>
      <c r="PCX234" s="121"/>
      <c r="PCY234" s="121"/>
      <c r="PCZ234" s="15"/>
      <c r="PDA234" s="15"/>
      <c r="PDB234" s="120"/>
      <c r="PDC234" s="120"/>
      <c r="PDD234" s="121"/>
      <c r="PDE234" s="121"/>
      <c r="PDF234" s="120"/>
      <c r="PDG234" s="122"/>
      <c r="PDH234" s="123"/>
      <c r="PDI234" s="124"/>
      <c r="PDJ234" s="123"/>
      <c r="PDK234" s="121"/>
      <c r="PDL234" s="121"/>
      <c r="PDM234" s="121"/>
      <c r="PDN234" s="121"/>
      <c r="PDO234" s="121"/>
      <c r="PDP234" s="121"/>
      <c r="PDQ234" s="120"/>
      <c r="PDR234" s="125"/>
      <c r="PDS234" s="121"/>
      <c r="PDT234" s="121"/>
      <c r="PDU234" s="15"/>
      <c r="PDV234" s="15"/>
      <c r="PDW234" s="120"/>
      <c r="PDX234" s="120"/>
      <c r="PDY234" s="121"/>
      <c r="PDZ234" s="121"/>
      <c r="PEA234" s="120"/>
      <c r="PEB234" s="122"/>
      <c r="PEC234" s="123"/>
      <c r="PED234" s="124"/>
      <c r="PEE234" s="123"/>
      <c r="PEF234" s="121"/>
      <c r="PEG234" s="121"/>
      <c r="PEH234" s="121"/>
      <c r="PEI234" s="121"/>
      <c r="PEJ234" s="121"/>
      <c r="PEK234" s="121"/>
      <c r="PEL234" s="120"/>
      <c r="PEM234" s="125"/>
      <c r="PEN234" s="121"/>
      <c r="PEO234" s="121"/>
      <c r="PEP234" s="15"/>
      <c r="PEQ234" s="15"/>
      <c r="PER234" s="120"/>
      <c r="PES234" s="120"/>
      <c r="PET234" s="121"/>
      <c r="PEU234" s="121"/>
      <c r="PEV234" s="120"/>
      <c r="PEW234" s="122"/>
      <c r="PEX234" s="123"/>
      <c r="PEY234" s="124"/>
      <c r="PEZ234" s="123"/>
      <c r="PFA234" s="121"/>
      <c r="PFB234" s="121"/>
      <c r="PFC234" s="121"/>
      <c r="PFD234" s="121"/>
      <c r="PFE234" s="121"/>
      <c r="PFF234" s="121"/>
      <c r="PFG234" s="120"/>
      <c r="PFH234" s="125"/>
      <c r="PFI234" s="121"/>
      <c r="PFJ234" s="121"/>
      <c r="PFK234" s="15"/>
      <c r="PFL234" s="15"/>
      <c r="PFM234" s="120"/>
      <c r="PFN234" s="120"/>
      <c r="PFO234" s="121"/>
      <c r="PFP234" s="121"/>
      <c r="PFQ234" s="120"/>
      <c r="PFR234" s="122"/>
      <c r="PFS234" s="123"/>
      <c r="PFT234" s="124"/>
      <c r="PFU234" s="123"/>
      <c r="PFV234" s="121"/>
      <c r="PFW234" s="121"/>
      <c r="PFX234" s="121"/>
      <c r="PFY234" s="121"/>
      <c r="PFZ234" s="121"/>
      <c r="PGA234" s="121"/>
      <c r="PGB234" s="120"/>
      <c r="PGC234" s="125"/>
      <c r="PGD234" s="121"/>
      <c r="PGE234" s="121"/>
      <c r="PGF234" s="15"/>
      <c r="PGG234" s="15"/>
      <c r="PGH234" s="120"/>
      <c r="PGI234" s="120"/>
      <c r="PGJ234" s="121"/>
      <c r="PGK234" s="121"/>
      <c r="PGL234" s="120"/>
      <c r="PGM234" s="122"/>
      <c r="PGN234" s="123"/>
      <c r="PGO234" s="124"/>
      <c r="PGP234" s="123"/>
      <c r="PGQ234" s="121"/>
      <c r="PGR234" s="121"/>
      <c r="PGS234" s="121"/>
      <c r="PGT234" s="121"/>
      <c r="PGU234" s="121"/>
      <c r="PGV234" s="121"/>
      <c r="PGW234" s="120"/>
      <c r="PGX234" s="125"/>
      <c r="PGY234" s="121"/>
      <c r="PGZ234" s="121"/>
      <c r="PHA234" s="15"/>
      <c r="PHB234" s="15"/>
      <c r="PHC234" s="120"/>
      <c r="PHD234" s="120"/>
      <c r="PHE234" s="121"/>
      <c r="PHF234" s="121"/>
      <c r="PHG234" s="120"/>
      <c r="PHH234" s="122"/>
      <c r="PHI234" s="123"/>
      <c r="PHJ234" s="124"/>
      <c r="PHK234" s="123"/>
      <c r="PHL234" s="121"/>
      <c r="PHM234" s="121"/>
      <c r="PHN234" s="121"/>
      <c r="PHO234" s="121"/>
      <c r="PHP234" s="121"/>
      <c r="PHQ234" s="121"/>
      <c r="PHR234" s="120"/>
      <c r="PHS234" s="125"/>
      <c r="PHT234" s="121"/>
      <c r="PHU234" s="121"/>
      <c r="PHV234" s="15"/>
      <c r="PHW234" s="15"/>
      <c r="PHX234" s="120"/>
      <c r="PHY234" s="120"/>
      <c r="PHZ234" s="121"/>
      <c r="PIA234" s="121"/>
      <c r="PIB234" s="120"/>
      <c r="PIC234" s="122"/>
      <c r="PID234" s="123"/>
      <c r="PIE234" s="124"/>
      <c r="PIF234" s="123"/>
      <c r="PIG234" s="121"/>
      <c r="PIH234" s="121"/>
      <c r="PII234" s="121"/>
      <c r="PIJ234" s="121"/>
      <c r="PIK234" s="121"/>
      <c r="PIL234" s="121"/>
      <c r="PIM234" s="120"/>
      <c r="PIN234" s="125"/>
      <c r="PIO234" s="121"/>
      <c r="PIP234" s="121"/>
      <c r="PIQ234" s="15"/>
      <c r="PIR234" s="15"/>
      <c r="PIS234" s="120"/>
      <c r="PIT234" s="120"/>
      <c r="PIU234" s="121"/>
      <c r="PIV234" s="121"/>
      <c r="PIW234" s="120"/>
      <c r="PIX234" s="122"/>
      <c r="PIY234" s="123"/>
      <c r="PIZ234" s="124"/>
      <c r="PJA234" s="123"/>
      <c r="PJB234" s="121"/>
      <c r="PJC234" s="121"/>
      <c r="PJD234" s="121"/>
      <c r="PJE234" s="121"/>
      <c r="PJF234" s="121"/>
      <c r="PJG234" s="121"/>
      <c r="PJH234" s="120"/>
      <c r="PJI234" s="125"/>
      <c r="PJJ234" s="121"/>
      <c r="PJK234" s="121"/>
      <c r="PJL234" s="15"/>
      <c r="PJM234" s="15"/>
      <c r="PJN234" s="120"/>
      <c r="PJO234" s="120"/>
      <c r="PJP234" s="121"/>
      <c r="PJQ234" s="121"/>
      <c r="PJR234" s="120"/>
      <c r="PJS234" s="122"/>
      <c r="PJT234" s="123"/>
      <c r="PJU234" s="124"/>
      <c r="PJV234" s="123"/>
      <c r="PJW234" s="121"/>
      <c r="PJX234" s="121"/>
      <c r="PJY234" s="121"/>
      <c r="PJZ234" s="121"/>
      <c r="PKA234" s="121"/>
      <c r="PKB234" s="121"/>
      <c r="PKC234" s="120"/>
      <c r="PKD234" s="125"/>
      <c r="PKE234" s="121"/>
      <c r="PKF234" s="121"/>
      <c r="PKG234" s="15"/>
      <c r="PKH234" s="15"/>
      <c r="PKI234" s="120"/>
      <c r="PKJ234" s="120"/>
      <c r="PKK234" s="121"/>
      <c r="PKL234" s="121"/>
      <c r="PKM234" s="120"/>
      <c r="PKN234" s="122"/>
      <c r="PKO234" s="123"/>
      <c r="PKP234" s="124"/>
      <c r="PKQ234" s="123"/>
      <c r="PKR234" s="121"/>
      <c r="PKS234" s="121"/>
      <c r="PKT234" s="121"/>
      <c r="PKU234" s="121"/>
      <c r="PKV234" s="121"/>
      <c r="PKW234" s="121"/>
      <c r="PKX234" s="120"/>
      <c r="PKY234" s="125"/>
      <c r="PKZ234" s="121"/>
      <c r="PLA234" s="121"/>
      <c r="PLB234" s="15"/>
      <c r="PLC234" s="15"/>
      <c r="PLD234" s="120"/>
      <c r="PLE234" s="120"/>
      <c r="PLF234" s="121"/>
      <c r="PLG234" s="121"/>
      <c r="PLH234" s="120"/>
      <c r="PLI234" s="122"/>
      <c r="PLJ234" s="123"/>
      <c r="PLK234" s="124"/>
      <c r="PLL234" s="123"/>
      <c r="PLM234" s="121"/>
      <c r="PLN234" s="121"/>
      <c r="PLO234" s="121"/>
      <c r="PLP234" s="121"/>
      <c r="PLQ234" s="121"/>
      <c r="PLR234" s="121"/>
      <c r="PLS234" s="120"/>
      <c r="PLT234" s="125"/>
      <c r="PLU234" s="121"/>
      <c r="PLV234" s="121"/>
      <c r="PLW234" s="15"/>
      <c r="PLX234" s="15"/>
      <c r="PLY234" s="120"/>
      <c r="PLZ234" s="120"/>
      <c r="PMA234" s="121"/>
      <c r="PMB234" s="121"/>
      <c r="PMC234" s="120"/>
      <c r="PMD234" s="122"/>
      <c r="PME234" s="123"/>
      <c r="PMF234" s="124"/>
      <c r="PMG234" s="123"/>
      <c r="PMH234" s="121"/>
      <c r="PMI234" s="121"/>
      <c r="PMJ234" s="121"/>
      <c r="PMK234" s="121"/>
      <c r="PML234" s="121"/>
      <c r="PMM234" s="121"/>
      <c r="PMN234" s="120"/>
      <c r="PMO234" s="125"/>
      <c r="PMP234" s="121"/>
      <c r="PMQ234" s="121"/>
      <c r="PMR234" s="15"/>
      <c r="PMS234" s="15"/>
      <c r="PMT234" s="120"/>
      <c r="PMU234" s="120"/>
      <c r="PMV234" s="121"/>
      <c r="PMW234" s="121"/>
      <c r="PMX234" s="120"/>
      <c r="PMY234" s="122"/>
      <c r="PMZ234" s="123"/>
      <c r="PNA234" s="124"/>
      <c r="PNB234" s="123"/>
      <c r="PNC234" s="121"/>
      <c r="PND234" s="121"/>
      <c r="PNE234" s="121"/>
      <c r="PNF234" s="121"/>
      <c r="PNG234" s="121"/>
      <c r="PNH234" s="121"/>
      <c r="PNI234" s="120"/>
      <c r="PNJ234" s="125"/>
      <c r="PNK234" s="121"/>
      <c r="PNL234" s="121"/>
      <c r="PNM234" s="15"/>
      <c r="PNN234" s="15"/>
      <c r="PNO234" s="120"/>
      <c r="PNP234" s="120"/>
      <c r="PNQ234" s="121"/>
      <c r="PNR234" s="121"/>
      <c r="PNS234" s="120"/>
      <c r="PNT234" s="122"/>
      <c r="PNU234" s="123"/>
      <c r="PNV234" s="124"/>
      <c r="PNW234" s="123"/>
      <c r="PNX234" s="121"/>
      <c r="PNY234" s="121"/>
      <c r="PNZ234" s="121"/>
      <c r="POA234" s="121"/>
      <c r="POB234" s="121"/>
      <c r="POC234" s="121"/>
      <c r="POD234" s="120"/>
      <c r="POE234" s="125"/>
      <c r="POF234" s="121"/>
      <c r="POG234" s="121"/>
      <c r="POH234" s="15"/>
      <c r="POI234" s="15"/>
      <c r="POJ234" s="120"/>
      <c r="POK234" s="120"/>
      <c r="POL234" s="121"/>
      <c r="POM234" s="121"/>
      <c r="PON234" s="120"/>
      <c r="POO234" s="122"/>
      <c r="POP234" s="123"/>
      <c r="POQ234" s="124"/>
      <c r="POR234" s="123"/>
      <c r="POS234" s="121"/>
      <c r="POT234" s="121"/>
      <c r="POU234" s="121"/>
      <c r="POV234" s="121"/>
      <c r="POW234" s="121"/>
      <c r="POX234" s="121"/>
      <c r="POY234" s="120"/>
      <c r="POZ234" s="125"/>
      <c r="PPA234" s="121"/>
      <c r="PPB234" s="121"/>
      <c r="PPC234" s="15"/>
      <c r="PPD234" s="15"/>
      <c r="PPE234" s="120"/>
      <c r="PPF234" s="120"/>
      <c r="PPG234" s="121"/>
      <c r="PPH234" s="121"/>
      <c r="PPI234" s="120"/>
      <c r="PPJ234" s="122"/>
      <c r="PPK234" s="123"/>
      <c r="PPL234" s="124"/>
      <c r="PPM234" s="123"/>
      <c r="PPN234" s="121"/>
      <c r="PPO234" s="121"/>
      <c r="PPP234" s="121"/>
      <c r="PPQ234" s="121"/>
      <c r="PPR234" s="121"/>
      <c r="PPS234" s="121"/>
      <c r="PPT234" s="120"/>
      <c r="PPU234" s="125"/>
      <c r="PPV234" s="121"/>
      <c r="PPW234" s="121"/>
      <c r="PPX234" s="15"/>
      <c r="PPY234" s="15"/>
      <c r="PPZ234" s="120"/>
      <c r="PQA234" s="120"/>
      <c r="PQB234" s="121"/>
      <c r="PQC234" s="121"/>
      <c r="PQD234" s="120"/>
      <c r="PQE234" s="122"/>
      <c r="PQF234" s="123"/>
      <c r="PQG234" s="124"/>
      <c r="PQH234" s="123"/>
      <c r="PQI234" s="121"/>
      <c r="PQJ234" s="121"/>
      <c r="PQK234" s="121"/>
      <c r="PQL234" s="121"/>
      <c r="PQM234" s="121"/>
      <c r="PQN234" s="121"/>
      <c r="PQO234" s="120"/>
      <c r="PQP234" s="125"/>
      <c r="PQQ234" s="121"/>
      <c r="PQR234" s="121"/>
      <c r="PQS234" s="15"/>
      <c r="PQT234" s="15"/>
      <c r="PQU234" s="120"/>
      <c r="PQV234" s="120"/>
      <c r="PQW234" s="121"/>
      <c r="PQX234" s="121"/>
      <c r="PQY234" s="120"/>
      <c r="PQZ234" s="122"/>
      <c r="PRA234" s="123"/>
      <c r="PRB234" s="124"/>
      <c r="PRC234" s="123"/>
      <c r="PRD234" s="121"/>
      <c r="PRE234" s="121"/>
      <c r="PRF234" s="121"/>
      <c r="PRG234" s="121"/>
      <c r="PRH234" s="121"/>
      <c r="PRI234" s="121"/>
      <c r="PRJ234" s="120"/>
      <c r="PRK234" s="125"/>
      <c r="PRL234" s="121"/>
      <c r="PRM234" s="121"/>
      <c r="PRN234" s="15"/>
      <c r="PRO234" s="15"/>
      <c r="PRP234" s="120"/>
      <c r="PRQ234" s="120"/>
      <c r="PRR234" s="121"/>
      <c r="PRS234" s="121"/>
      <c r="PRT234" s="120"/>
      <c r="PRU234" s="122"/>
      <c r="PRV234" s="123"/>
      <c r="PRW234" s="124"/>
      <c r="PRX234" s="123"/>
      <c r="PRY234" s="121"/>
      <c r="PRZ234" s="121"/>
      <c r="PSA234" s="121"/>
      <c r="PSB234" s="121"/>
      <c r="PSC234" s="121"/>
      <c r="PSD234" s="121"/>
      <c r="PSE234" s="120"/>
      <c r="PSF234" s="125"/>
      <c r="PSG234" s="121"/>
      <c r="PSH234" s="121"/>
      <c r="PSI234" s="15"/>
      <c r="PSJ234" s="15"/>
      <c r="PSK234" s="120"/>
      <c r="PSL234" s="120"/>
      <c r="PSM234" s="121"/>
      <c r="PSN234" s="121"/>
      <c r="PSO234" s="120"/>
      <c r="PSP234" s="122"/>
      <c r="PSQ234" s="123"/>
      <c r="PSR234" s="124"/>
      <c r="PSS234" s="123"/>
      <c r="PST234" s="121"/>
      <c r="PSU234" s="121"/>
      <c r="PSV234" s="121"/>
      <c r="PSW234" s="121"/>
      <c r="PSX234" s="121"/>
      <c r="PSY234" s="121"/>
      <c r="PSZ234" s="120"/>
      <c r="PTA234" s="125"/>
      <c r="PTB234" s="121"/>
      <c r="PTC234" s="121"/>
      <c r="PTD234" s="15"/>
      <c r="PTE234" s="15"/>
      <c r="PTF234" s="120"/>
      <c r="PTG234" s="120"/>
      <c r="PTH234" s="121"/>
      <c r="PTI234" s="121"/>
      <c r="PTJ234" s="120"/>
      <c r="PTK234" s="122"/>
      <c r="PTL234" s="123"/>
      <c r="PTM234" s="124"/>
      <c r="PTN234" s="123"/>
      <c r="PTO234" s="121"/>
      <c r="PTP234" s="121"/>
      <c r="PTQ234" s="121"/>
      <c r="PTR234" s="121"/>
      <c r="PTS234" s="121"/>
      <c r="PTT234" s="121"/>
      <c r="PTU234" s="120"/>
      <c r="PTV234" s="125"/>
      <c r="PTW234" s="121"/>
      <c r="PTX234" s="121"/>
      <c r="PTY234" s="15"/>
      <c r="PTZ234" s="15"/>
      <c r="PUA234" s="120"/>
      <c r="PUB234" s="120"/>
      <c r="PUC234" s="121"/>
      <c r="PUD234" s="121"/>
      <c r="PUE234" s="120"/>
      <c r="PUF234" s="122"/>
      <c r="PUG234" s="123"/>
      <c r="PUH234" s="124"/>
      <c r="PUI234" s="123"/>
      <c r="PUJ234" s="121"/>
      <c r="PUK234" s="121"/>
      <c r="PUL234" s="121"/>
      <c r="PUM234" s="121"/>
      <c r="PUN234" s="121"/>
      <c r="PUO234" s="121"/>
      <c r="PUP234" s="120"/>
      <c r="PUQ234" s="125"/>
      <c r="PUR234" s="121"/>
      <c r="PUS234" s="121"/>
      <c r="PUT234" s="15"/>
      <c r="PUU234" s="15"/>
      <c r="PUV234" s="120"/>
      <c r="PUW234" s="120"/>
      <c r="PUX234" s="121"/>
      <c r="PUY234" s="121"/>
      <c r="PUZ234" s="120"/>
      <c r="PVA234" s="122"/>
      <c r="PVB234" s="123"/>
      <c r="PVC234" s="124"/>
      <c r="PVD234" s="123"/>
      <c r="PVE234" s="121"/>
      <c r="PVF234" s="121"/>
      <c r="PVG234" s="121"/>
      <c r="PVH234" s="121"/>
      <c r="PVI234" s="121"/>
      <c r="PVJ234" s="121"/>
      <c r="PVK234" s="120"/>
      <c r="PVL234" s="125"/>
      <c r="PVM234" s="121"/>
      <c r="PVN234" s="121"/>
      <c r="PVO234" s="15"/>
      <c r="PVP234" s="15"/>
      <c r="PVQ234" s="120"/>
      <c r="PVR234" s="120"/>
      <c r="PVS234" s="121"/>
      <c r="PVT234" s="121"/>
      <c r="PVU234" s="120"/>
      <c r="PVV234" s="122"/>
      <c r="PVW234" s="123"/>
      <c r="PVX234" s="124"/>
      <c r="PVY234" s="123"/>
      <c r="PVZ234" s="121"/>
      <c r="PWA234" s="121"/>
      <c r="PWB234" s="121"/>
      <c r="PWC234" s="121"/>
      <c r="PWD234" s="121"/>
      <c r="PWE234" s="121"/>
      <c r="PWF234" s="120"/>
      <c r="PWG234" s="125"/>
      <c r="PWH234" s="121"/>
      <c r="PWI234" s="121"/>
      <c r="PWJ234" s="15"/>
      <c r="PWK234" s="15"/>
      <c r="PWL234" s="120"/>
      <c r="PWM234" s="120"/>
      <c r="PWN234" s="121"/>
      <c r="PWO234" s="121"/>
      <c r="PWP234" s="120"/>
      <c r="PWQ234" s="122"/>
      <c r="PWR234" s="123"/>
      <c r="PWS234" s="124"/>
      <c r="PWT234" s="123"/>
      <c r="PWU234" s="121"/>
      <c r="PWV234" s="121"/>
      <c r="PWW234" s="121"/>
      <c r="PWX234" s="121"/>
      <c r="PWY234" s="121"/>
      <c r="PWZ234" s="121"/>
      <c r="PXA234" s="120"/>
      <c r="PXB234" s="125"/>
      <c r="PXC234" s="121"/>
      <c r="PXD234" s="121"/>
      <c r="PXE234" s="15"/>
      <c r="PXF234" s="15"/>
      <c r="PXG234" s="120"/>
      <c r="PXH234" s="120"/>
      <c r="PXI234" s="121"/>
      <c r="PXJ234" s="121"/>
      <c r="PXK234" s="120"/>
      <c r="PXL234" s="122"/>
      <c r="PXM234" s="123"/>
      <c r="PXN234" s="124"/>
      <c r="PXO234" s="123"/>
      <c r="PXP234" s="121"/>
      <c r="PXQ234" s="121"/>
      <c r="PXR234" s="121"/>
      <c r="PXS234" s="121"/>
      <c r="PXT234" s="121"/>
      <c r="PXU234" s="121"/>
      <c r="PXV234" s="120"/>
      <c r="PXW234" s="125"/>
      <c r="PXX234" s="121"/>
      <c r="PXY234" s="121"/>
      <c r="PXZ234" s="15"/>
      <c r="PYA234" s="15"/>
      <c r="PYB234" s="120"/>
      <c r="PYC234" s="120"/>
      <c r="PYD234" s="121"/>
      <c r="PYE234" s="121"/>
      <c r="PYF234" s="120"/>
      <c r="PYG234" s="122"/>
      <c r="PYH234" s="123"/>
      <c r="PYI234" s="124"/>
      <c r="PYJ234" s="123"/>
      <c r="PYK234" s="121"/>
      <c r="PYL234" s="121"/>
      <c r="PYM234" s="121"/>
      <c r="PYN234" s="121"/>
      <c r="PYO234" s="121"/>
      <c r="PYP234" s="121"/>
      <c r="PYQ234" s="120"/>
      <c r="PYR234" s="125"/>
      <c r="PYS234" s="121"/>
      <c r="PYT234" s="121"/>
      <c r="PYU234" s="15"/>
      <c r="PYV234" s="15"/>
      <c r="PYW234" s="120"/>
      <c r="PYX234" s="120"/>
      <c r="PYY234" s="121"/>
      <c r="PYZ234" s="121"/>
      <c r="PZA234" s="120"/>
      <c r="PZB234" s="122"/>
      <c r="PZC234" s="123"/>
      <c r="PZD234" s="124"/>
      <c r="PZE234" s="123"/>
      <c r="PZF234" s="121"/>
      <c r="PZG234" s="121"/>
      <c r="PZH234" s="121"/>
      <c r="PZI234" s="121"/>
      <c r="PZJ234" s="121"/>
      <c r="PZK234" s="121"/>
      <c r="PZL234" s="120"/>
      <c r="PZM234" s="125"/>
      <c r="PZN234" s="121"/>
      <c r="PZO234" s="121"/>
      <c r="PZP234" s="15"/>
      <c r="PZQ234" s="15"/>
      <c r="PZR234" s="120"/>
      <c r="PZS234" s="120"/>
      <c r="PZT234" s="121"/>
      <c r="PZU234" s="121"/>
      <c r="PZV234" s="120"/>
      <c r="PZW234" s="122"/>
      <c r="PZX234" s="123"/>
      <c r="PZY234" s="124"/>
      <c r="PZZ234" s="123"/>
      <c r="QAA234" s="121"/>
      <c r="QAB234" s="121"/>
      <c r="QAC234" s="121"/>
      <c r="QAD234" s="121"/>
      <c r="QAE234" s="121"/>
      <c r="QAF234" s="121"/>
      <c r="QAG234" s="120"/>
      <c r="QAH234" s="125"/>
      <c r="QAI234" s="121"/>
      <c r="QAJ234" s="121"/>
      <c r="QAK234" s="15"/>
      <c r="QAL234" s="15"/>
      <c r="QAM234" s="120"/>
      <c r="QAN234" s="120"/>
      <c r="QAO234" s="121"/>
      <c r="QAP234" s="121"/>
      <c r="QAQ234" s="120"/>
      <c r="QAR234" s="122"/>
      <c r="QAS234" s="123"/>
      <c r="QAT234" s="124"/>
      <c r="QAU234" s="123"/>
      <c r="QAV234" s="121"/>
      <c r="QAW234" s="121"/>
      <c r="QAX234" s="121"/>
      <c r="QAY234" s="121"/>
      <c r="QAZ234" s="121"/>
      <c r="QBA234" s="121"/>
      <c r="QBB234" s="120"/>
      <c r="QBC234" s="125"/>
      <c r="QBD234" s="121"/>
      <c r="QBE234" s="121"/>
      <c r="QBF234" s="15"/>
      <c r="QBG234" s="15"/>
      <c r="QBH234" s="120"/>
      <c r="QBI234" s="120"/>
      <c r="QBJ234" s="121"/>
      <c r="QBK234" s="121"/>
      <c r="QBL234" s="120"/>
      <c r="QBM234" s="122"/>
      <c r="QBN234" s="123"/>
      <c r="QBO234" s="124"/>
      <c r="QBP234" s="123"/>
      <c r="QBQ234" s="121"/>
      <c r="QBR234" s="121"/>
      <c r="QBS234" s="121"/>
      <c r="QBT234" s="121"/>
      <c r="QBU234" s="121"/>
      <c r="QBV234" s="121"/>
      <c r="QBW234" s="120"/>
      <c r="QBX234" s="125"/>
      <c r="QBY234" s="121"/>
      <c r="QBZ234" s="121"/>
      <c r="QCA234" s="15"/>
      <c r="QCB234" s="15"/>
      <c r="QCC234" s="120"/>
      <c r="QCD234" s="120"/>
      <c r="QCE234" s="121"/>
      <c r="QCF234" s="121"/>
      <c r="QCG234" s="120"/>
      <c r="QCH234" s="122"/>
      <c r="QCI234" s="123"/>
      <c r="QCJ234" s="124"/>
      <c r="QCK234" s="123"/>
      <c r="QCL234" s="121"/>
      <c r="QCM234" s="121"/>
      <c r="QCN234" s="121"/>
      <c r="QCO234" s="121"/>
      <c r="QCP234" s="121"/>
      <c r="QCQ234" s="121"/>
      <c r="QCR234" s="120"/>
      <c r="QCS234" s="125"/>
      <c r="QCT234" s="121"/>
      <c r="QCU234" s="121"/>
      <c r="QCV234" s="15"/>
      <c r="QCW234" s="15"/>
      <c r="QCX234" s="120"/>
      <c r="QCY234" s="120"/>
      <c r="QCZ234" s="121"/>
      <c r="QDA234" s="121"/>
      <c r="QDB234" s="120"/>
      <c r="QDC234" s="122"/>
      <c r="QDD234" s="123"/>
      <c r="QDE234" s="124"/>
      <c r="QDF234" s="123"/>
      <c r="QDG234" s="121"/>
      <c r="QDH234" s="121"/>
      <c r="QDI234" s="121"/>
      <c r="QDJ234" s="121"/>
      <c r="QDK234" s="121"/>
      <c r="QDL234" s="121"/>
      <c r="QDM234" s="120"/>
      <c r="QDN234" s="125"/>
      <c r="QDO234" s="121"/>
      <c r="QDP234" s="121"/>
      <c r="QDQ234" s="15"/>
      <c r="QDR234" s="15"/>
      <c r="QDS234" s="120"/>
      <c r="QDT234" s="120"/>
      <c r="QDU234" s="121"/>
      <c r="QDV234" s="121"/>
      <c r="QDW234" s="120"/>
      <c r="QDX234" s="122"/>
      <c r="QDY234" s="123"/>
      <c r="QDZ234" s="124"/>
      <c r="QEA234" s="123"/>
      <c r="QEB234" s="121"/>
      <c r="QEC234" s="121"/>
      <c r="QED234" s="121"/>
      <c r="QEE234" s="121"/>
      <c r="QEF234" s="121"/>
      <c r="QEG234" s="121"/>
      <c r="QEH234" s="120"/>
      <c r="QEI234" s="125"/>
      <c r="QEJ234" s="121"/>
      <c r="QEK234" s="121"/>
      <c r="QEL234" s="15"/>
      <c r="QEM234" s="15"/>
      <c r="QEN234" s="120"/>
      <c r="QEO234" s="120"/>
      <c r="QEP234" s="121"/>
      <c r="QEQ234" s="121"/>
      <c r="QER234" s="120"/>
      <c r="QES234" s="122"/>
      <c r="QET234" s="123"/>
      <c r="QEU234" s="124"/>
      <c r="QEV234" s="123"/>
      <c r="QEW234" s="121"/>
      <c r="QEX234" s="121"/>
      <c r="QEY234" s="121"/>
      <c r="QEZ234" s="121"/>
      <c r="QFA234" s="121"/>
      <c r="QFB234" s="121"/>
      <c r="QFC234" s="120"/>
      <c r="QFD234" s="125"/>
      <c r="QFE234" s="121"/>
      <c r="QFF234" s="121"/>
      <c r="QFG234" s="15"/>
      <c r="QFH234" s="15"/>
      <c r="QFI234" s="120"/>
      <c r="QFJ234" s="120"/>
      <c r="QFK234" s="121"/>
      <c r="QFL234" s="121"/>
      <c r="QFM234" s="120"/>
      <c r="QFN234" s="122"/>
      <c r="QFO234" s="123"/>
      <c r="QFP234" s="124"/>
      <c r="QFQ234" s="123"/>
      <c r="QFR234" s="121"/>
      <c r="QFS234" s="121"/>
      <c r="QFT234" s="121"/>
      <c r="QFU234" s="121"/>
      <c r="QFV234" s="121"/>
      <c r="QFW234" s="121"/>
      <c r="QFX234" s="120"/>
      <c r="QFY234" s="125"/>
      <c r="QFZ234" s="121"/>
      <c r="QGA234" s="121"/>
      <c r="QGB234" s="15"/>
      <c r="QGC234" s="15"/>
      <c r="QGD234" s="120"/>
      <c r="QGE234" s="120"/>
      <c r="QGF234" s="121"/>
      <c r="QGG234" s="121"/>
      <c r="QGH234" s="120"/>
      <c r="QGI234" s="122"/>
      <c r="QGJ234" s="123"/>
      <c r="QGK234" s="124"/>
      <c r="QGL234" s="123"/>
      <c r="QGM234" s="121"/>
      <c r="QGN234" s="121"/>
      <c r="QGO234" s="121"/>
      <c r="QGP234" s="121"/>
      <c r="QGQ234" s="121"/>
      <c r="QGR234" s="121"/>
      <c r="QGS234" s="120"/>
      <c r="QGT234" s="125"/>
      <c r="QGU234" s="121"/>
      <c r="QGV234" s="121"/>
      <c r="QGW234" s="15"/>
      <c r="QGX234" s="15"/>
      <c r="QGY234" s="120"/>
      <c r="QGZ234" s="120"/>
      <c r="QHA234" s="121"/>
      <c r="QHB234" s="121"/>
      <c r="QHC234" s="120"/>
      <c r="QHD234" s="122"/>
      <c r="QHE234" s="123"/>
      <c r="QHF234" s="124"/>
      <c r="QHG234" s="123"/>
      <c r="QHH234" s="121"/>
      <c r="QHI234" s="121"/>
      <c r="QHJ234" s="121"/>
      <c r="QHK234" s="121"/>
      <c r="QHL234" s="121"/>
      <c r="QHM234" s="121"/>
      <c r="QHN234" s="120"/>
      <c r="QHO234" s="125"/>
      <c r="QHP234" s="121"/>
      <c r="QHQ234" s="121"/>
      <c r="QHR234" s="15"/>
      <c r="QHS234" s="15"/>
      <c r="QHT234" s="120"/>
      <c r="QHU234" s="120"/>
      <c r="QHV234" s="121"/>
      <c r="QHW234" s="121"/>
      <c r="QHX234" s="120"/>
      <c r="QHY234" s="122"/>
      <c r="QHZ234" s="123"/>
      <c r="QIA234" s="124"/>
      <c r="QIB234" s="123"/>
      <c r="QIC234" s="121"/>
      <c r="QID234" s="121"/>
      <c r="QIE234" s="121"/>
      <c r="QIF234" s="121"/>
      <c r="QIG234" s="121"/>
      <c r="QIH234" s="121"/>
      <c r="QII234" s="120"/>
      <c r="QIJ234" s="125"/>
      <c r="QIK234" s="121"/>
      <c r="QIL234" s="121"/>
      <c r="QIM234" s="15"/>
      <c r="QIN234" s="15"/>
      <c r="QIO234" s="120"/>
      <c r="QIP234" s="120"/>
      <c r="QIQ234" s="121"/>
      <c r="QIR234" s="121"/>
      <c r="QIS234" s="120"/>
      <c r="QIT234" s="122"/>
      <c r="QIU234" s="123"/>
      <c r="QIV234" s="124"/>
      <c r="QIW234" s="123"/>
      <c r="QIX234" s="121"/>
      <c r="QIY234" s="121"/>
      <c r="QIZ234" s="121"/>
      <c r="QJA234" s="121"/>
      <c r="QJB234" s="121"/>
      <c r="QJC234" s="121"/>
      <c r="QJD234" s="120"/>
      <c r="QJE234" s="125"/>
      <c r="QJF234" s="121"/>
      <c r="QJG234" s="121"/>
      <c r="QJH234" s="15"/>
      <c r="QJI234" s="15"/>
      <c r="QJJ234" s="120"/>
      <c r="QJK234" s="120"/>
      <c r="QJL234" s="121"/>
      <c r="QJM234" s="121"/>
      <c r="QJN234" s="120"/>
      <c r="QJO234" s="122"/>
      <c r="QJP234" s="123"/>
      <c r="QJQ234" s="124"/>
      <c r="QJR234" s="123"/>
      <c r="QJS234" s="121"/>
      <c r="QJT234" s="121"/>
      <c r="QJU234" s="121"/>
      <c r="QJV234" s="121"/>
      <c r="QJW234" s="121"/>
      <c r="QJX234" s="121"/>
      <c r="QJY234" s="120"/>
      <c r="QJZ234" s="125"/>
      <c r="QKA234" s="121"/>
      <c r="QKB234" s="121"/>
      <c r="QKC234" s="15"/>
      <c r="QKD234" s="15"/>
      <c r="QKE234" s="120"/>
      <c r="QKF234" s="120"/>
      <c r="QKG234" s="121"/>
      <c r="QKH234" s="121"/>
      <c r="QKI234" s="120"/>
      <c r="QKJ234" s="122"/>
      <c r="QKK234" s="123"/>
      <c r="QKL234" s="124"/>
      <c r="QKM234" s="123"/>
      <c r="QKN234" s="121"/>
      <c r="QKO234" s="121"/>
      <c r="QKP234" s="121"/>
      <c r="QKQ234" s="121"/>
      <c r="QKR234" s="121"/>
      <c r="QKS234" s="121"/>
      <c r="QKT234" s="120"/>
      <c r="QKU234" s="125"/>
      <c r="QKV234" s="121"/>
      <c r="QKW234" s="121"/>
      <c r="QKX234" s="15"/>
      <c r="QKY234" s="15"/>
      <c r="QKZ234" s="120"/>
      <c r="QLA234" s="120"/>
      <c r="QLB234" s="121"/>
      <c r="QLC234" s="121"/>
      <c r="QLD234" s="120"/>
      <c r="QLE234" s="122"/>
      <c r="QLF234" s="123"/>
      <c r="QLG234" s="124"/>
      <c r="QLH234" s="123"/>
      <c r="QLI234" s="121"/>
      <c r="QLJ234" s="121"/>
      <c r="QLK234" s="121"/>
      <c r="QLL234" s="121"/>
      <c r="QLM234" s="121"/>
      <c r="QLN234" s="121"/>
      <c r="QLO234" s="120"/>
      <c r="QLP234" s="125"/>
      <c r="QLQ234" s="121"/>
      <c r="QLR234" s="121"/>
      <c r="QLS234" s="15"/>
      <c r="QLT234" s="15"/>
      <c r="QLU234" s="120"/>
      <c r="QLV234" s="120"/>
      <c r="QLW234" s="121"/>
      <c r="QLX234" s="121"/>
      <c r="QLY234" s="120"/>
      <c r="QLZ234" s="122"/>
      <c r="QMA234" s="123"/>
      <c r="QMB234" s="124"/>
      <c r="QMC234" s="123"/>
      <c r="QMD234" s="121"/>
      <c r="QME234" s="121"/>
      <c r="QMF234" s="121"/>
      <c r="QMG234" s="121"/>
      <c r="QMH234" s="121"/>
      <c r="QMI234" s="121"/>
      <c r="QMJ234" s="120"/>
      <c r="QMK234" s="125"/>
      <c r="QML234" s="121"/>
      <c r="QMM234" s="121"/>
      <c r="QMN234" s="15"/>
      <c r="QMO234" s="15"/>
      <c r="QMP234" s="120"/>
      <c r="QMQ234" s="120"/>
      <c r="QMR234" s="121"/>
      <c r="QMS234" s="121"/>
      <c r="QMT234" s="120"/>
      <c r="QMU234" s="122"/>
      <c r="QMV234" s="123"/>
      <c r="QMW234" s="124"/>
      <c r="QMX234" s="123"/>
      <c r="QMY234" s="121"/>
      <c r="QMZ234" s="121"/>
      <c r="QNA234" s="121"/>
      <c r="QNB234" s="121"/>
      <c r="QNC234" s="121"/>
      <c r="QND234" s="121"/>
      <c r="QNE234" s="120"/>
      <c r="QNF234" s="125"/>
      <c r="QNG234" s="121"/>
      <c r="QNH234" s="121"/>
      <c r="QNI234" s="15"/>
      <c r="QNJ234" s="15"/>
      <c r="QNK234" s="120"/>
      <c r="QNL234" s="120"/>
      <c r="QNM234" s="121"/>
      <c r="QNN234" s="121"/>
      <c r="QNO234" s="120"/>
      <c r="QNP234" s="122"/>
      <c r="QNQ234" s="123"/>
      <c r="QNR234" s="124"/>
      <c r="QNS234" s="123"/>
      <c r="QNT234" s="121"/>
      <c r="QNU234" s="121"/>
      <c r="QNV234" s="121"/>
      <c r="QNW234" s="121"/>
      <c r="QNX234" s="121"/>
      <c r="QNY234" s="121"/>
      <c r="QNZ234" s="120"/>
      <c r="QOA234" s="125"/>
      <c r="QOB234" s="121"/>
      <c r="QOC234" s="121"/>
      <c r="QOD234" s="15"/>
      <c r="QOE234" s="15"/>
      <c r="QOF234" s="120"/>
      <c r="QOG234" s="120"/>
      <c r="QOH234" s="121"/>
      <c r="QOI234" s="121"/>
      <c r="QOJ234" s="120"/>
      <c r="QOK234" s="122"/>
      <c r="QOL234" s="123"/>
      <c r="QOM234" s="124"/>
      <c r="QON234" s="123"/>
      <c r="QOO234" s="121"/>
      <c r="QOP234" s="121"/>
      <c r="QOQ234" s="121"/>
      <c r="QOR234" s="121"/>
      <c r="QOS234" s="121"/>
      <c r="QOT234" s="121"/>
      <c r="QOU234" s="120"/>
      <c r="QOV234" s="125"/>
      <c r="QOW234" s="121"/>
      <c r="QOX234" s="121"/>
      <c r="QOY234" s="15"/>
      <c r="QOZ234" s="15"/>
      <c r="QPA234" s="120"/>
      <c r="QPB234" s="120"/>
      <c r="QPC234" s="121"/>
      <c r="QPD234" s="121"/>
      <c r="QPE234" s="120"/>
      <c r="QPF234" s="122"/>
      <c r="QPG234" s="123"/>
      <c r="QPH234" s="124"/>
      <c r="QPI234" s="123"/>
      <c r="QPJ234" s="121"/>
      <c r="QPK234" s="121"/>
      <c r="QPL234" s="121"/>
      <c r="QPM234" s="121"/>
      <c r="QPN234" s="121"/>
      <c r="QPO234" s="121"/>
      <c r="QPP234" s="120"/>
      <c r="QPQ234" s="125"/>
      <c r="QPR234" s="121"/>
      <c r="QPS234" s="121"/>
      <c r="QPT234" s="15"/>
      <c r="QPU234" s="15"/>
      <c r="QPV234" s="120"/>
      <c r="QPW234" s="120"/>
      <c r="QPX234" s="121"/>
      <c r="QPY234" s="121"/>
      <c r="QPZ234" s="120"/>
      <c r="QQA234" s="122"/>
      <c r="QQB234" s="123"/>
      <c r="QQC234" s="124"/>
      <c r="QQD234" s="123"/>
      <c r="QQE234" s="121"/>
      <c r="QQF234" s="121"/>
      <c r="QQG234" s="121"/>
      <c r="QQH234" s="121"/>
      <c r="QQI234" s="121"/>
      <c r="QQJ234" s="121"/>
      <c r="QQK234" s="120"/>
      <c r="QQL234" s="125"/>
      <c r="QQM234" s="121"/>
      <c r="QQN234" s="121"/>
      <c r="QQO234" s="15"/>
      <c r="QQP234" s="15"/>
      <c r="QQQ234" s="120"/>
      <c r="QQR234" s="120"/>
      <c r="QQS234" s="121"/>
      <c r="QQT234" s="121"/>
      <c r="QQU234" s="120"/>
      <c r="QQV234" s="122"/>
      <c r="QQW234" s="123"/>
      <c r="QQX234" s="124"/>
      <c r="QQY234" s="123"/>
      <c r="QQZ234" s="121"/>
      <c r="QRA234" s="121"/>
      <c r="QRB234" s="121"/>
      <c r="QRC234" s="121"/>
      <c r="QRD234" s="121"/>
      <c r="QRE234" s="121"/>
      <c r="QRF234" s="120"/>
      <c r="QRG234" s="125"/>
      <c r="QRH234" s="121"/>
      <c r="QRI234" s="121"/>
      <c r="QRJ234" s="15"/>
      <c r="QRK234" s="15"/>
      <c r="QRL234" s="120"/>
      <c r="QRM234" s="120"/>
      <c r="QRN234" s="121"/>
      <c r="QRO234" s="121"/>
      <c r="QRP234" s="120"/>
      <c r="QRQ234" s="122"/>
      <c r="QRR234" s="123"/>
      <c r="QRS234" s="124"/>
      <c r="QRT234" s="123"/>
      <c r="QRU234" s="121"/>
      <c r="QRV234" s="121"/>
      <c r="QRW234" s="121"/>
      <c r="QRX234" s="121"/>
      <c r="QRY234" s="121"/>
      <c r="QRZ234" s="121"/>
      <c r="QSA234" s="120"/>
      <c r="QSB234" s="125"/>
      <c r="QSC234" s="121"/>
      <c r="QSD234" s="121"/>
      <c r="QSE234" s="15"/>
      <c r="QSF234" s="15"/>
      <c r="QSG234" s="120"/>
      <c r="QSH234" s="120"/>
      <c r="QSI234" s="121"/>
      <c r="QSJ234" s="121"/>
      <c r="QSK234" s="120"/>
      <c r="QSL234" s="122"/>
      <c r="QSM234" s="123"/>
      <c r="QSN234" s="124"/>
      <c r="QSO234" s="123"/>
      <c r="QSP234" s="121"/>
      <c r="QSQ234" s="121"/>
      <c r="QSR234" s="121"/>
      <c r="QSS234" s="121"/>
      <c r="QST234" s="121"/>
      <c r="QSU234" s="121"/>
      <c r="QSV234" s="120"/>
      <c r="QSW234" s="125"/>
      <c r="QSX234" s="121"/>
      <c r="QSY234" s="121"/>
      <c r="QSZ234" s="15"/>
      <c r="QTA234" s="15"/>
      <c r="QTB234" s="120"/>
      <c r="QTC234" s="120"/>
      <c r="QTD234" s="121"/>
      <c r="QTE234" s="121"/>
      <c r="QTF234" s="120"/>
      <c r="QTG234" s="122"/>
      <c r="QTH234" s="123"/>
      <c r="QTI234" s="124"/>
      <c r="QTJ234" s="123"/>
      <c r="QTK234" s="121"/>
      <c r="QTL234" s="121"/>
      <c r="QTM234" s="121"/>
      <c r="QTN234" s="121"/>
      <c r="QTO234" s="121"/>
      <c r="QTP234" s="121"/>
      <c r="QTQ234" s="120"/>
      <c r="QTR234" s="125"/>
      <c r="QTS234" s="121"/>
      <c r="QTT234" s="121"/>
      <c r="QTU234" s="15"/>
      <c r="QTV234" s="15"/>
      <c r="QTW234" s="120"/>
      <c r="QTX234" s="120"/>
      <c r="QTY234" s="121"/>
      <c r="QTZ234" s="121"/>
      <c r="QUA234" s="120"/>
      <c r="QUB234" s="122"/>
      <c r="QUC234" s="123"/>
      <c r="QUD234" s="124"/>
      <c r="QUE234" s="123"/>
      <c r="QUF234" s="121"/>
      <c r="QUG234" s="121"/>
      <c r="QUH234" s="121"/>
      <c r="QUI234" s="121"/>
      <c r="QUJ234" s="121"/>
      <c r="QUK234" s="121"/>
      <c r="QUL234" s="120"/>
      <c r="QUM234" s="125"/>
      <c r="QUN234" s="121"/>
      <c r="QUO234" s="121"/>
      <c r="QUP234" s="15"/>
      <c r="QUQ234" s="15"/>
      <c r="QUR234" s="120"/>
      <c r="QUS234" s="120"/>
      <c r="QUT234" s="121"/>
      <c r="QUU234" s="121"/>
      <c r="QUV234" s="120"/>
      <c r="QUW234" s="122"/>
      <c r="QUX234" s="123"/>
      <c r="QUY234" s="124"/>
      <c r="QUZ234" s="123"/>
      <c r="QVA234" s="121"/>
      <c r="QVB234" s="121"/>
      <c r="QVC234" s="121"/>
      <c r="QVD234" s="121"/>
      <c r="QVE234" s="121"/>
      <c r="QVF234" s="121"/>
      <c r="QVG234" s="120"/>
      <c r="QVH234" s="125"/>
      <c r="QVI234" s="121"/>
      <c r="QVJ234" s="121"/>
      <c r="QVK234" s="15"/>
      <c r="QVL234" s="15"/>
      <c r="QVM234" s="120"/>
      <c r="QVN234" s="120"/>
      <c r="QVO234" s="121"/>
      <c r="QVP234" s="121"/>
      <c r="QVQ234" s="120"/>
      <c r="QVR234" s="122"/>
      <c r="QVS234" s="123"/>
      <c r="QVT234" s="124"/>
      <c r="QVU234" s="123"/>
      <c r="QVV234" s="121"/>
      <c r="QVW234" s="121"/>
      <c r="QVX234" s="121"/>
      <c r="QVY234" s="121"/>
      <c r="QVZ234" s="121"/>
      <c r="QWA234" s="121"/>
      <c r="QWB234" s="120"/>
      <c r="QWC234" s="125"/>
      <c r="QWD234" s="121"/>
      <c r="QWE234" s="121"/>
      <c r="QWF234" s="15"/>
      <c r="QWG234" s="15"/>
      <c r="QWH234" s="120"/>
      <c r="QWI234" s="120"/>
      <c r="QWJ234" s="121"/>
      <c r="QWK234" s="121"/>
      <c r="QWL234" s="120"/>
      <c r="QWM234" s="122"/>
      <c r="QWN234" s="123"/>
      <c r="QWO234" s="124"/>
      <c r="QWP234" s="123"/>
      <c r="QWQ234" s="121"/>
      <c r="QWR234" s="121"/>
      <c r="QWS234" s="121"/>
      <c r="QWT234" s="121"/>
      <c r="QWU234" s="121"/>
      <c r="QWV234" s="121"/>
      <c r="QWW234" s="120"/>
      <c r="QWX234" s="125"/>
      <c r="QWY234" s="121"/>
      <c r="QWZ234" s="121"/>
      <c r="QXA234" s="15"/>
      <c r="QXB234" s="15"/>
      <c r="QXC234" s="120"/>
      <c r="QXD234" s="120"/>
      <c r="QXE234" s="121"/>
      <c r="QXF234" s="121"/>
      <c r="QXG234" s="120"/>
      <c r="QXH234" s="122"/>
      <c r="QXI234" s="123"/>
      <c r="QXJ234" s="124"/>
      <c r="QXK234" s="123"/>
      <c r="QXL234" s="121"/>
      <c r="QXM234" s="121"/>
      <c r="QXN234" s="121"/>
      <c r="QXO234" s="121"/>
      <c r="QXP234" s="121"/>
      <c r="QXQ234" s="121"/>
      <c r="QXR234" s="120"/>
      <c r="QXS234" s="125"/>
      <c r="QXT234" s="121"/>
      <c r="QXU234" s="121"/>
      <c r="QXV234" s="15"/>
      <c r="QXW234" s="15"/>
      <c r="QXX234" s="120"/>
      <c r="QXY234" s="120"/>
      <c r="QXZ234" s="121"/>
      <c r="QYA234" s="121"/>
      <c r="QYB234" s="120"/>
      <c r="QYC234" s="122"/>
      <c r="QYD234" s="123"/>
      <c r="QYE234" s="124"/>
      <c r="QYF234" s="123"/>
      <c r="QYG234" s="121"/>
      <c r="QYH234" s="121"/>
      <c r="QYI234" s="121"/>
      <c r="QYJ234" s="121"/>
      <c r="QYK234" s="121"/>
      <c r="QYL234" s="121"/>
      <c r="QYM234" s="120"/>
      <c r="QYN234" s="125"/>
      <c r="QYO234" s="121"/>
      <c r="QYP234" s="121"/>
      <c r="QYQ234" s="15"/>
      <c r="QYR234" s="15"/>
      <c r="QYS234" s="120"/>
      <c r="QYT234" s="120"/>
      <c r="QYU234" s="121"/>
      <c r="QYV234" s="121"/>
      <c r="QYW234" s="120"/>
      <c r="QYX234" s="122"/>
      <c r="QYY234" s="123"/>
      <c r="QYZ234" s="124"/>
      <c r="QZA234" s="123"/>
      <c r="QZB234" s="121"/>
      <c r="QZC234" s="121"/>
      <c r="QZD234" s="121"/>
      <c r="QZE234" s="121"/>
      <c r="QZF234" s="121"/>
      <c r="QZG234" s="121"/>
      <c r="QZH234" s="120"/>
      <c r="QZI234" s="125"/>
      <c r="QZJ234" s="121"/>
      <c r="QZK234" s="121"/>
      <c r="QZL234" s="15"/>
      <c r="QZM234" s="15"/>
      <c r="QZN234" s="120"/>
      <c r="QZO234" s="120"/>
      <c r="QZP234" s="121"/>
      <c r="QZQ234" s="121"/>
      <c r="QZR234" s="120"/>
      <c r="QZS234" s="122"/>
      <c r="QZT234" s="123"/>
      <c r="QZU234" s="124"/>
      <c r="QZV234" s="123"/>
      <c r="QZW234" s="121"/>
      <c r="QZX234" s="121"/>
      <c r="QZY234" s="121"/>
      <c r="QZZ234" s="121"/>
      <c r="RAA234" s="121"/>
      <c r="RAB234" s="121"/>
      <c r="RAC234" s="120"/>
      <c r="RAD234" s="125"/>
      <c r="RAE234" s="121"/>
      <c r="RAF234" s="121"/>
      <c r="RAG234" s="15"/>
      <c r="RAH234" s="15"/>
      <c r="RAI234" s="120"/>
      <c r="RAJ234" s="120"/>
      <c r="RAK234" s="121"/>
      <c r="RAL234" s="121"/>
      <c r="RAM234" s="120"/>
      <c r="RAN234" s="122"/>
      <c r="RAO234" s="123"/>
      <c r="RAP234" s="124"/>
      <c r="RAQ234" s="123"/>
      <c r="RAR234" s="121"/>
      <c r="RAS234" s="121"/>
      <c r="RAT234" s="121"/>
      <c r="RAU234" s="121"/>
      <c r="RAV234" s="121"/>
      <c r="RAW234" s="121"/>
      <c r="RAX234" s="120"/>
      <c r="RAY234" s="125"/>
      <c r="RAZ234" s="121"/>
      <c r="RBA234" s="121"/>
      <c r="RBB234" s="15"/>
      <c r="RBC234" s="15"/>
      <c r="RBD234" s="120"/>
      <c r="RBE234" s="120"/>
      <c r="RBF234" s="121"/>
      <c r="RBG234" s="121"/>
      <c r="RBH234" s="120"/>
      <c r="RBI234" s="122"/>
      <c r="RBJ234" s="123"/>
      <c r="RBK234" s="124"/>
      <c r="RBL234" s="123"/>
      <c r="RBM234" s="121"/>
      <c r="RBN234" s="121"/>
      <c r="RBO234" s="121"/>
      <c r="RBP234" s="121"/>
      <c r="RBQ234" s="121"/>
      <c r="RBR234" s="121"/>
      <c r="RBS234" s="120"/>
      <c r="RBT234" s="125"/>
      <c r="RBU234" s="121"/>
      <c r="RBV234" s="121"/>
      <c r="RBW234" s="15"/>
      <c r="RBX234" s="15"/>
      <c r="RBY234" s="120"/>
      <c r="RBZ234" s="120"/>
      <c r="RCA234" s="121"/>
      <c r="RCB234" s="121"/>
      <c r="RCC234" s="120"/>
      <c r="RCD234" s="122"/>
      <c r="RCE234" s="123"/>
      <c r="RCF234" s="124"/>
      <c r="RCG234" s="123"/>
      <c r="RCH234" s="121"/>
      <c r="RCI234" s="121"/>
      <c r="RCJ234" s="121"/>
      <c r="RCK234" s="121"/>
      <c r="RCL234" s="121"/>
      <c r="RCM234" s="121"/>
      <c r="RCN234" s="120"/>
      <c r="RCO234" s="125"/>
      <c r="RCP234" s="121"/>
      <c r="RCQ234" s="121"/>
      <c r="RCR234" s="15"/>
      <c r="RCS234" s="15"/>
      <c r="RCT234" s="120"/>
      <c r="RCU234" s="120"/>
      <c r="RCV234" s="121"/>
      <c r="RCW234" s="121"/>
      <c r="RCX234" s="120"/>
      <c r="RCY234" s="122"/>
      <c r="RCZ234" s="123"/>
      <c r="RDA234" s="124"/>
      <c r="RDB234" s="123"/>
      <c r="RDC234" s="121"/>
      <c r="RDD234" s="121"/>
      <c r="RDE234" s="121"/>
      <c r="RDF234" s="121"/>
      <c r="RDG234" s="121"/>
      <c r="RDH234" s="121"/>
      <c r="RDI234" s="120"/>
      <c r="RDJ234" s="125"/>
      <c r="RDK234" s="121"/>
      <c r="RDL234" s="121"/>
      <c r="RDM234" s="15"/>
      <c r="RDN234" s="15"/>
      <c r="RDO234" s="120"/>
      <c r="RDP234" s="120"/>
      <c r="RDQ234" s="121"/>
      <c r="RDR234" s="121"/>
      <c r="RDS234" s="120"/>
      <c r="RDT234" s="122"/>
      <c r="RDU234" s="123"/>
      <c r="RDV234" s="124"/>
      <c r="RDW234" s="123"/>
      <c r="RDX234" s="121"/>
      <c r="RDY234" s="121"/>
      <c r="RDZ234" s="121"/>
      <c r="REA234" s="121"/>
      <c r="REB234" s="121"/>
      <c r="REC234" s="121"/>
      <c r="RED234" s="120"/>
      <c r="REE234" s="125"/>
      <c r="REF234" s="121"/>
      <c r="REG234" s="121"/>
      <c r="REH234" s="15"/>
      <c r="REI234" s="15"/>
      <c r="REJ234" s="120"/>
      <c r="REK234" s="120"/>
      <c r="REL234" s="121"/>
      <c r="REM234" s="121"/>
      <c r="REN234" s="120"/>
      <c r="REO234" s="122"/>
      <c r="REP234" s="123"/>
      <c r="REQ234" s="124"/>
      <c r="RER234" s="123"/>
      <c r="RES234" s="121"/>
      <c r="RET234" s="121"/>
      <c r="REU234" s="121"/>
      <c r="REV234" s="121"/>
      <c r="REW234" s="121"/>
      <c r="REX234" s="121"/>
      <c r="REY234" s="120"/>
      <c r="REZ234" s="125"/>
      <c r="RFA234" s="121"/>
      <c r="RFB234" s="121"/>
      <c r="RFC234" s="15"/>
      <c r="RFD234" s="15"/>
      <c r="RFE234" s="120"/>
      <c r="RFF234" s="120"/>
      <c r="RFG234" s="121"/>
      <c r="RFH234" s="121"/>
      <c r="RFI234" s="120"/>
      <c r="RFJ234" s="122"/>
      <c r="RFK234" s="123"/>
      <c r="RFL234" s="124"/>
      <c r="RFM234" s="123"/>
      <c r="RFN234" s="121"/>
      <c r="RFO234" s="121"/>
      <c r="RFP234" s="121"/>
      <c r="RFQ234" s="121"/>
      <c r="RFR234" s="121"/>
      <c r="RFS234" s="121"/>
      <c r="RFT234" s="120"/>
      <c r="RFU234" s="125"/>
      <c r="RFV234" s="121"/>
      <c r="RFW234" s="121"/>
      <c r="RFX234" s="15"/>
      <c r="RFY234" s="15"/>
      <c r="RFZ234" s="120"/>
      <c r="RGA234" s="120"/>
      <c r="RGB234" s="121"/>
      <c r="RGC234" s="121"/>
      <c r="RGD234" s="120"/>
      <c r="RGE234" s="122"/>
      <c r="RGF234" s="123"/>
      <c r="RGG234" s="124"/>
      <c r="RGH234" s="123"/>
      <c r="RGI234" s="121"/>
      <c r="RGJ234" s="121"/>
      <c r="RGK234" s="121"/>
      <c r="RGL234" s="121"/>
      <c r="RGM234" s="121"/>
      <c r="RGN234" s="121"/>
      <c r="RGO234" s="120"/>
      <c r="RGP234" s="125"/>
      <c r="RGQ234" s="121"/>
      <c r="RGR234" s="121"/>
      <c r="RGS234" s="15"/>
      <c r="RGT234" s="15"/>
      <c r="RGU234" s="120"/>
      <c r="RGV234" s="120"/>
      <c r="RGW234" s="121"/>
      <c r="RGX234" s="121"/>
      <c r="RGY234" s="120"/>
      <c r="RGZ234" s="122"/>
      <c r="RHA234" s="123"/>
      <c r="RHB234" s="124"/>
      <c r="RHC234" s="123"/>
      <c r="RHD234" s="121"/>
      <c r="RHE234" s="121"/>
      <c r="RHF234" s="121"/>
      <c r="RHG234" s="121"/>
      <c r="RHH234" s="121"/>
      <c r="RHI234" s="121"/>
      <c r="RHJ234" s="120"/>
      <c r="RHK234" s="125"/>
      <c r="RHL234" s="121"/>
      <c r="RHM234" s="121"/>
      <c r="RHN234" s="15"/>
      <c r="RHO234" s="15"/>
      <c r="RHP234" s="120"/>
      <c r="RHQ234" s="120"/>
      <c r="RHR234" s="121"/>
      <c r="RHS234" s="121"/>
      <c r="RHT234" s="120"/>
      <c r="RHU234" s="122"/>
      <c r="RHV234" s="123"/>
      <c r="RHW234" s="124"/>
      <c r="RHX234" s="123"/>
      <c r="RHY234" s="121"/>
      <c r="RHZ234" s="121"/>
      <c r="RIA234" s="121"/>
      <c r="RIB234" s="121"/>
      <c r="RIC234" s="121"/>
      <c r="RID234" s="121"/>
      <c r="RIE234" s="120"/>
      <c r="RIF234" s="125"/>
      <c r="RIG234" s="121"/>
      <c r="RIH234" s="121"/>
      <c r="RII234" s="15"/>
      <c r="RIJ234" s="15"/>
      <c r="RIK234" s="120"/>
      <c r="RIL234" s="120"/>
      <c r="RIM234" s="121"/>
      <c r="RIN234" s="121"/>
      <c r="RIO234" s="120"/>
      <c r="RIP234" s="122"/>
      <c r="RIQ234" s="123"/>
      <c r="RIR234" s="124"/>
      <c r="RIS234" s="123"/>
      <c r="RIT234" s="121"/>
      <c r="RIU234" s="121"/>
      <c r="RIV234" s="121"/>
      <c r="RIW234" s="121"/>
      <c r="RIX234" s="121"/>
      <c r="RIY234" s="121"/>
      <c r="RIZ234" s="120"/>
      <c r="RJA234" s="125"/>
      <c r="RJB234" s="121"/>
      <c r="RJC234" s="121"/>
      <c r="RJD234" s="15"/>
      <c r="RJE234" s="15"/>
      <c r="RJF234" s="120"/>
      <c r="RJG234" s="120"/>
      <c r="RJH234" s="121"/>
      <c r="RJI234" s="121"/>
      <c r="RJJ234" s="120"/>
      <c r="RJK234" s="122"/>
      <c r="RJL234" s="123"/>
      <c r="RJM234" s="124"/>
      <c r="RJN234" s="123"/>
      <c r="RJO234" s="121"/>
      <c r="RJP234" s="121"/>
      <c r="RJQ234" s="121"/>
      <c r="RJR234" s="121"/>
      <c r="RJS234" s="121"/>
      <c r="RJT234" s="121"/>
      <c r="RJU234" s="120"/>
      <c r="RJV234" s="125"/>
      <c r="RJW234" s="121"/>
      <c r="RJX234" s="121"/>
      <c r="RJY234" s="15"/>
      <c r="RJZ234" s="15"/>
      <c r="RKA234" s="120"/>
      <c r="RKB234" s="120"/>
      <c r="RKC234" s="121"/>
      <c r="RKD234" s="121"/>
      <c r="RKE234" s="120"/>
      <c r="RKF234" s="122"/>
      <c r="RKG234" s="123"/>
      <c r="RKH234" s="124"/>
      <c r="RKI234" s="123"/>
      <c r="RKJ234" s="121"/>
      <c r="RKK234" s="121"/>
      <c r="RKL234" s="121"/>
      <c r="RKM234" s="121"/>
      <c r="RKN234" s="121"/>
      <c r="RKO234" s="121"/>
      <c r="RKP234" s="120"/>
      <c r="RKQ234" s="125"/>
      <c r="RKR234" s="121"/>
      <c r="RKS234" s="121"/>
      <c r="RKT234" s="15"/>
      <c r="RKU234" s="15"/>
      <c r="RKV234" s="120"/>
      <c r="RKW234" s="120"/>
      <c r="RKX234" s="121"/>
      <c r="RKY234" s="121"/>
      <c r="RKZ234" s="120"/>
      <c r="RLA234" s="122"/>
      <c r="RLB234" s="123"/>
      <c r="RLC234" s="124"/>
      <c r="RLD234" s="123"/>
      <c r="RLE234" s="121"/>
      <c r="RLF234" s="121"/>
      <c r="RLG234" s="121"/>
      <c r="RLH234" s="121"/>
      <c r="RLI234" s="121"/>
      <c r="RLJ234" s="121"/>
      <c r="RLK234" s="120"/>
      <c r="RLL234" s="125"/>
      <c r="RLM234" s="121"/>
      <c r="RLN234" s="121"/>
      <c r="RLO234" s="15"/>
      <c r="RLP234" s="15"/>
      <c r="RLQ234" s="120"/>
      <c r="RLR234" s="120"/>
      <c r="RLS234" s="121"/>
      <c r="RLT234" s="121"/>
      <c r="RLU234" s="120"/>
      <c r="RLV234" s="122"/>
      <c r="RLW234" s="123"/>
      <c r="RLX234" s="124"/>
      <c r="RLY234" s="123"/>
      <c r="RLZ234" s="121"/>
      <c r="RMA234" s="121"/>
      <c r="RMB234" s="121"/>
      <c r="RMC234" s="121"/>
      <c r="RMD234" s="121"/>
      <c r="RME234" s="121"/>
      <c r="RMF234" s="120"/>
      <c r="RMG234" s="125"/>
      <c r="RMH234" s="121"/>
      <c r="RMI234" s="121"/>
      <c r="RMJ234" s="15"/>
      <c r="RMK234" s="15"/>
      <c r="RML234" s="120"/>
      <c r="RMM234" s="120"/>
      <c r="RMN234" s="121"/>
      <c r="RMO234" s="121"/>
      <c r="RMP234" s="120"/>
      <c r="RMQ234" s="122"/>
      <c r="RMR234" s="123"/>
      <c r="RMS234" s="124"/>
      <c r="RMT234" s="123"/>
      <c r="RMU234" s="121"/>
      <c r="RMV234" s="121"/>
      <c r="RMW234" s="121"/>
      <c r="RMX234" s="121"/>
      <c r="RMY234" s="121"/>
      <c r="RMZ234" s="121"/>
      <c r="RNA234" s="120"/>
      <c r="RNB234" s="125"/>
      <c r="RNC234" s="121"/>
      <c r="RND234" s="121"/>
      <c r="RNE234" s="15"/>
      <c r="RNF234" s="15"/>
      <c r="RNG234" s="120"/>
      <c r="RNH234" s="120"/>
      <c r="RNI234" s="121"/>
      <c r="RNJ234" s="121"/>
      <c r="RNK234" s="120"/>
      <c r="RNL234" s="122"/>
      <c r="RNM234" s="123"/>
      <c r="RNN234" s="124"/>
      <c r="RNO234" s="123"/>
      <c r="RNP234" s="121"/>
      <c r="RNQ234" s="121"/>
      <c r="RNR234" s="121"/>
      <c r="RNS234" s="121"/>
      <c r="RNT234" s="121"/>
      <c r="RNU234" s="121"/>
      <c r="RNV234" s="120"/>
      <c r="RNW234" s="125"/>
      <c r="RNX234" s="121"/>
      <c r="RNY234" s="121"/>
      <c r="RNZ234" s="15"/>
      <c r="ROA234" s="15"/>
      <c r="ROB234" s="120"/>
      <c r="ROC234" s="120"/>
      <c r="ROD234" s="121"/>
      <c r="ROE234" s="121"/>
      <c r="ROF234" s="120"/>
      <c r="ROG234" s="122"/>
      <c r="ROH234" s="123"/>
      <c r="ROI234" s="124"/>
      <c r="ROJ234" s="123"/>
      <c r="ROK234" s="121"/>
      <c r="ROL234" s="121"/>
      <c r="ROM234" s="121"/>
      <c r="RON234" s="121"/>
      <c r="ROO234" s="121"/>
      <c r="ROP234" s="121"/>
      <c r="ROQ234" s="120"/>
      <c r="ROR234" s="125"/>
      <c r="ROS234" s="121"/>
      <c r="ROT234" s="121"/>
      <c r="ROU234" s="15"/>
      <c r="ROV234" s="15"/>
      <c r="ROW234" s="120"/>
      <c r="ROX234" s="120"/>
      <c r="ROY234" s="121"/>
      <c r="ROZ234" s="121"/>
      <c r="RPA234" s="120"/>
      <c r="RPB234" s="122"/>
      <c r="RPC234" s="123"/>
      <c r="RPD234" s="124"/>
      <c r="RPE234" s="123"/>
      <c r="RPF234" s="121"/>
      <c r="RPG234" s="121"/>
      <c r="RPH234" s="121"/>
      <c r="RPI234" s="121"/>
      <c r="RPJ234" s="121"/>
      <c r="RPK234" s="121"/>
      <c r="RPL234" s="120"/>
      <c r="RPM234" s="125"/>
      <c r="RPN234" s="121"/>
      <c r="RPO234" s="121"/>
      <c r="RPP234" s="15"/>
      <c r="RPQ234" s="15"/>
      <c r="RPR234" s="120"/>
      <c r="RPS234" s="120"/>
      <c r="RPT234" s="121"/>
      <c r="RPU234" s="121"/>
      <c r="RPV234" s="120"/>
      <c r="RPW234" s="122"/>
      <c r="RPX234" s="123"/>
      <c r="RPY234" s="124"/>
      <c r="RPZ234" s="123"/>
      <c r="RQA234" s="121"/>
      <c r="RQB234" s="121"/>
      <c r="RQC234" s="121"/>
      <c r="RQD234" s="121"/>
      <c r="RQE234" s="121"/>
      <c r="RQF234" s="121"/>
      <c r="RQG234" s="120"/>
      <c r="RQH234" s="125"/>
      <c r="RQI234" s="121"/>
      <c r="RQJ234" s="121"/>
      <c r="RQK234" s="15"/>
      <c r="RQL234" s="15"/>
      <c r="RQM234" s="120"/>
      <c r="RQN234" s="120"/>
      <c r="RQO234" s="121"/>
      <c r="RQP234" s="121"/>
      <c r="RQQ234" s="120"/>
      <c r="RQR234" s="122"/>
      <c r="RQS234" s="123"/>
      <c r="RQT234" s="124"/>
      <c r="RQU234" s="123"/>
      <c r="RQV234" s="121"/>
      <c r="RQW234" s="121"/>
      <c r="RQX234" s="121"/>
      <c r="RQY234" s="121"/>
      <c r="RQZ234" s="121"/>
      <c r="RRA234" s="121"/>
      <c r="RRB234" s="120"/>
      <c r="RRC234" s="125"/>
      <c r="RRD234" s="121"/>
      <c r="RRE234" s="121"/>
      <c r="RRF234" s="15"/>
      <c r="RRG234" s="15"/>
      <c r="RRH234" s="120"/>
      <c r="RRI234" s="120"/>
      <c r="RRJ234" s="121"/>
      <c r="RRK234" s="121"/>
      <c r="RRL234" s="120"/>
      <c r="RRM234" s="122"/>
      <c r="RRN234" s="123"/>
      <c r="RRO234" s="124"/>
      <c r="RRP234" s="123"/>
      <c r="RRQ234" s="121"/>
      <c r="RRR234" s="121"/>
      <c r="RRS234" s="121"/>
      <c r="RRT234" s="121"/>
      <c r="RRU234" s="121"/>
      <c r="RRV234" s="121"/>
      <c r="RRW234" s="120"/>
      <c r="RRX234" s="125"/>
      <c r="RRY234" s="121"/>
      <c r="RRZ234" s="121"/>
      <c r="RSA234" s="15"/>
      <c r="RSB234" s="15"/>
      <c r="RSC234" s="120"/>
      <c r="RSD234" s="120"/>
      <c r="RSE234" s="121"/>
      <c r="RSF234" s="121"/>
      <c r="RSG234" s="120"/>
      <c r="RSH234" s="122"/>
      <c r="RSI234" s="123"/>
      <c r="RSJ234" s="124"/>
      <c r="RSK234" s="123"/>
      <c r="RSL234" s="121"/>
      <c r="RSM234" s="121"/>
      <c r="RSN234" s="121"/>
      <c r="RSO234" s="121"/>
      <c r="RSP234" s="121"/>
      <c r="RSQ234" s="121"/>
      <c r="RSR234" s="120"/>
      <c r="RSS234" s="125"/>
      <c r="RST234" s="121"/>
      <c r="RSU234" s="121"/>
      <c r="RSV234" s="15"/>
      <c r="RSW234" s="15"/>
      <c r="RSX234" s="120"/>
      <c r="RSY234" s="120"/>
      <c r="RSZ234" s="121"/>
      <c r="RTA234" s="121"/>
      <c r="RTB234" s="120"/>
      <c r="RTC234" s="122"/>
      <c r="RTD234" s="123"/>
      <c r="RTE234" s="124"/>
      <c r="RTF234" s="123"/>
      <c r="RTG234" s="121"/>
      <c r="RTH234" s="121"/>
      <c r="RTI234" s="121"/>
      <c r="RTJ234" s="121"/>
      <c r="RTK234" s="121"/>
      <c r="RTL234" s="121"/>
      <c r="RTM234" s="120"/>
      <c r="RTN234" s="125"/>
      <c r="RTO234" s="121"/>
      <c r="RTP234" s="121"/>
      <c r="RTQ234" s="15"/>
      <c r="RTR234" s="15"/>
      <c r="RTS234" s="120"/>
      <c r="RTT234" s="120"/>
      <c r="RTU234" s="121"/>
      <c r="RTV234" s="121"/>
      <c r="RTW234" s="120"/>
      <c r="RTX234" s="122"/>
      <c r="RTY234" s="123"/>
      <c r="RTZ234" s="124"/>
      <c r="RUA234" s="123"/>
      <c r="RUB234" s="121"/>
      <c r="RUC234" s="121"/>
      <c r="RUD234" s="121"/>
      <c r="RUE234" s="121"/>
      <c r="RUF234" s="121"/>
      <c r="RUG234" s="121"/>
      <c r="RUH234" s="120"/>
      <c r="RUI234" s="125"/>
      <c r="RUJ234" s="121"/>
      <c r="RUK234" s="121"/>
      <c r="RUL234" s="15"/>
      <c r="RUM234" s="15"/>
      <c r="RUN234" s="120"/>
      <c r="RUO234" s="120"/>
      <c r="RUP234" s="121"/>
      <c r="RUQ234" s="121"/>
      <c r="RUR234" s="120"/>
      <c r="RUS234" s="122"/>
      <c r="RUT234" s="123"/>
      <c r="RUU234" s="124"/>
      <c r="RUV234" s="123"/>
      <c r="RUW234" s="121"/>
      <c r="RUX234" s="121"/>
      <c r="RUY234" s="121"/>
      <c r="RUZ234" s="121"/>
      <c r="RVA234" s="121"/>
      <c r="RVB234" s="121"/>
      <c r="RVC234" s="120"/>
      <c r="RVD234" s="125"/>
      <c r="RVE234" s="121"/>
      <c r="RVF234" s="121"/>
      <c r="RVG234" s="15"/>
      <c r="RVH234" s="15"/>
      <c r="RVI234" s="120"/>
      <c r="RVJ234" s="120"/>
      <c r="RVK234" s="121"/>
      <c r="RVL234" s="121"/>
      <c r="RVM234" s="120"/>
      <c r="RVN234" s="122"/>
      <c r="RVO234" s="123"/>
      <c r="RVP234" s="124"/>
      <c r="RVQ234" s="123"/>
      <c r="RVR234" s="121"/>
      <c r="RVS234" s="121"/>
      <c r="RVT234" s="121"/>
      <c r="RVU234" s="121"/>
      <c r="RVV234" s="121"/>
      <c r="RVW234" s="121"/>
      <c r="RVX234" s="120"/>
      <c r="RVY234" s="125"/>
      <c r="RVZ234" s="121"/>
      <c r="RWA234" s="121"/>
      <c r="RWB234" s="15"/>
      <c r="RWC234" s="15"/>
      <c r="RWD234" s="120"/>
      <c r="RWE234" s="120"/>
      <c r="RWF234" s="121"/>
      <c r="RWG234" s="121"/>
      <c r="RWH234" s="120"/>
      <c r="RWI234" s="122"/>
      <c r="RWJ234" s="123"/>
      <c r="RWK234" s="124"/>
      <c r="RWL234" s="123"/>
      <c r="RWM234" s="121"/>
      <c r="RWN234" s="121"/>
      <c r="RWO234" s="121"/>
      <c r="RWP234" s="121"/>
      <c r="RWQ234" s="121"/>
      <c r="RWR234" s="121"/>
      <c r="RWS234" s="120"/>
      <c r="RWT234" s="125"/>
      <c r="RWU234" s="121"/>
      <c r="RWV234" s="121"/>
      <c r="RWW234" s="15"/>
      <c r="RWX234" s="15"/>
      <c r="RWY234" s="120"/>
      <c r="RWZ234" s="120"/>
      <c r="RXA234" s="121"/>
      <c r="RXB234" s="121"/>
      <c r="RXC234" s="120"/>
      <c r="RXD234" s="122"/>
      <c r="RXE234" s="123"/>
      <c r="RXF234" s="124"/>
      <c r="RXG234" s="123"/>
      <c r="RXH234" s="121"/>
      <c r="RXI234" s="121"/>
      <c r="RXJ234" s="121"/>
      <c r="RXK234" s="121"/>
      <c r="RXL234" s="121"/>
      <c r="RXM234" s="121"/>
      <c r="RXN234" s="120"/>
      <c r="RXO234" s="125"/>
      <c r="RXP234" s="121"/>
      <c r="RXQ234" s="121"/>
      <c r="RXR234" s="15"/>
      <c r="RXS234" s="15"/>
      <c r="RXT234" s="120"/>
      <c r="RXU234" s="120"/>
      <c r="RXV234" s="121"/>
      <c r="RXW234" s="121"/>
      <c r="RXX234" s="120"/>
      <c r="RXY234" s="122"/>
      <c r="RXZ234" s="123"/>
      <c r="RYA234" s="124"/>
      <c r="RYB234" s="123"/>
      <c r="RYC234" s="121"/>
      <c r="RYD234" s="121"/>
      <c r="RYE234" s="121"/>
      <c r="RYF234" s="121"/>
      <c r="RYG234" s="121"/>
      <c r="RYH234" s="121"/>
      <c r="RYI234" s="120"/>
      <c r="RYJ234" s="125"/>
      <c r="RYK234" s="121"/>
      <c r="RYL234" s="121"/>
      <c r="RYM234" s="15"/>
      <c r="RYN234" s="15"/>
      <c r="RYO234" s="120"/>
      <c r="RYP234" s="120"/>
      <c r="RYQ234" s="121"/>
      <c r="RYR234" s="121"/>
      <c r="RYS234" s="120"/>
      <c r="RYT234" s="122"/>
      <c r="RYU234" s="123"/>
      <c r="RYV234" s="124"/>
      <c r="RYW234" s="123"/>
      <c r="RYX234" s="121"/>
      <c r="RYY234" s="121"/>
      <c r="RYZ234" s="121"/>
      <c r="RZA234" s="121"/>
      <c r="RZB234" s="121"/>
      <c r="RZC234" s="121"/>
      <c r="RZD234" s="120"/>
      <c r="RZE234" s="125"/>
      <c r="RZF234" s="121"/>
      <c r="RZG234" s="121"/>
      <c r="RZH234" s="15"/>
      <c r="RZI234" s="15"/>
      <c r="RZJ234" s="120"/>
      <c r="RZK234" s="120"/>
      <c r="RZL234" s="121"/>
      <c r="RZM234" s="121"/>
      <c r="RZN234" s="120"/>
      <c r="RZO234" s="122"/>
      <c r="RZP234" s="123"/>
      <c r="RZQ234" s="124"/>
      <c r="RZR234" s="123"/>
      <c r="RZS234" s="121"/>
      <c r="RZT234" s="121"/>
      <c r="RZU234" s="121"/>
      <c r="RZV234" s="121"/>
      <c r="RZW234" s="121"/>
      <c r="RZX234" s="121"/>
      <c r="RZY234" s="120"/>
      <c r="RZZ234" s="125"/>
      <c r="SAA234" s="121"/>
      <c r="SAB234" s="121"/>
      <c r="SAC234" s="15"/>
      <c r="SAD234" s="15"/>
      <c r="SAE234" s="120"/>
      <c r="SAF234" s="120"/>
      <c r="SAG234" s="121"/>
      <c r="SAH234" s="121"/>
      <c r="SAI234" s="120"/>
      <c r="SAJ234" s="122"/>
      <c r="SAK234" s="123"/>
      <c r="SAL234" s="124"/>
      <c r="SAM234" s="123"/>
      <c r="SAN234" s="121"/>
      <c r="SAO234" s="121"/>
      <c r="SAP234" s="121"/>
      <c r="SAQ234" s="121"/>
      <c r="SAR234" s="121"/>
      <c r="SAS234" s="121"/>
      <c r="SAT234" s="120"/>
      <c r="SAU234" s="125"/>
      <c r="SAV234" s="121"/>
      <c r="SAW234" s="121"/>
      <c r="SAX234" s="15"/>
      <c r="SAY234" s="15"/>
      <c r="SAZ234" s="120"/>
      <c r="SBA234" s="120"/>
      <c r="SBB234" s="121"/>
      <c r="SBC234" s="121"/>
      <c r="SBD234" s="120"/>
      <c r="SBE234" s="122"/>
      <c r="SBF234" s="123"/>
      <c r="SBG234" s="124"/>
      <c r="SBH234" s="123"/>
      <c r="SBI234" s="121"/>
      <c r="SBJ234" s="121"/>
      <c r="SBK234" s="121"/>
      <c r="SBL234" s="121"/>
      <c r="SBM234" s="121"/>
      <c r="SBN234" s="121"/>
      <c r="SBO234" s="120"/>
      <c r="SBP234" s="125"/>
      <c r="SBQ234" s="121"/>
      <c r="SBR234" s="121"/>
      <c r="SBS234" s="15"/>
      <c r="SBT234" s="15"/>
      <c r="SBU234" s="120"/>
      <c r="SBV234" s="120"/>
      <c r="SBW234" s="121"/>
      <c r="SBX234" s="121"/>
      <c r="SBY234" s="120"/>
      <c r="SBZ234" s="122"/>
      <c r="SCA234" s="123"/>
      <c r="SCB234" s="124"/>
      <c r="SCC234" s="123"/>
      <c r="SCD234" s="121"/>
      <c r="SCE234" s="121"/>
      <c r="SCF234" s="121"/>
      <c r="SCG234" s="121"/>
      <c r="SCH234" s="121"/>
      <c r="SCI234" s="121"/>
      <c r="SCJ234" s="120"/>
      <c r="SCK234" s="125"/>
      <c r="SCL234" s="121"/>
      <c r="SCM234" s="121"/>
      <c r="SCN234" s="15"/>
      <c r="SCO234" s="15"/>
      <c r="SCP234" s="120"/>
      <c r="SCQ234" s="120"/>
      <c r="SCR234" s="121"/>
      <c r="SCS234" s="121"/>
      <c r="SCT234" s="120"/>
      <c r="SCU234" s="122"/>
      <c r="SCV234" s="123"/>
      <c r="SCW234" s="124"/>
      <c r="SCX234" s="123"/>
      <c r="SCY234" s="121"/>
      <c r="SCZ234" s="121"/>
      <c r="SDA234" s="121"/>
      <c r="SDB234" s="121"/>
      <c r="SDC234" s="121"/>
      <c r="SDD234" s="121"/>
      <c r="SDE234" s="120"/>
      <c r="SDF234" s="125"/>
      <c r="SDG234" s="121"/>
      <c r="SDH234" s="121"/>
      <c r="SDI234" s="15"/>
      <c r="SDJ234" s="15"/>
      <c r="SDK234" s="120"/>
      <c r="SDL234" s="120"/>
      <c r="SDM234" s="121"/>
      <c r="SDN234" s="121"/>
      <c r="SDO234" s="120"/>
      <c r="SDP234" s="122"/>
      <c r="SDQ234" s="123"/>
      <c r="SDR234" s="124"/>
      <c r="SDS234" s="123"/>
      <c r="SDT234" s="121"/>
      <c r="SDU234" s="121"/>
      <c r="SDV234" s="121"/>
      <c r="SDW234" s="121"/>
      <c r="SDX234" s="121"/>
      <c r="SDY234" s="121"/>
      <c r="SDZ234" s="120"/>
      <c r="SEA234" s="125"/>
      <c r="SEB234" s="121"/>
      <c r="SEC234" s="121"/>
      <c r="SED234" s="15"/>
      <c r="SEE234" s="15"/>
      <c r="SEF234" s="120"/>
      <c r="SEG234" s="120"/>
      <c r="SEH234" s="121"/>
      <c r="SEI234" s="121"/>
      <c r="SEJ234" s="120"/>
      <c r="SEK234" s="122"/>
      <c r="SEL234" s="123"/>
      <c r="SEM234" s="124"/>
      <c r="SEN234" s="123"/>
      <c r="SEO234" s="121"/>
      <c r="SEP234" s="121"/>
      <c r="SEQ234" s="121"/>
      <c r="SER234" s="121"/>
      <c r="SES234" s="121"/>
      <c r="SET234" s="121"/>
      <c r="SEU234" s="120"/>
      <c r="SEV234" s="125"/>
      <c r="SEW234" s="121"/>
      <c r="SEX234" s="121"/>
      <c r="SEY234" s="15"/>
      <c r="SEZ234" s="15"/>
      <c r="SFA234" s="120"/>
      <c r="SFB234" s="120"/>
      <c r="SFC234" s="121"/>
      <c r="SFD234" s="121"/>
      <c r="SFE234" s="120"/>
      <c r="SFF234" s="122"/>
      <c r="SFG234" s="123"/>
      <c r="SFH234" s="124"/>
      <c r="SFI234" s="123"/>
      <c r="SFJ234" s="121"/>
      <c r="SFK234" s="121"/>
      <c r="SFL234" s="121"/>
      <c r="SFM234" s="121"/>
      <c r="SFN234" s="121"/>
      <c r="SFO234" s="121"/>
      <c r="SFP234" s="120"/>
      <c r="SFQ234" s="125"/>
      <c r="SFR234" s="121"/>
      <c r="SFS234" s="121"/>
      <c r="SFT234" s="15"/>
      <c r="SFU234" s="15"/>
      <c r="SFV234" s="120"/>
      <c r="SFW234" s="120"/>
      <c r="SFX234" s="121"/>
      <c r="SFY234" s="121"/>
      <c r="SFZ234" s="120"/>
      <c r="SGA234" s="122"/>
      <c r="SGB234" s="123"/>
      <c r="SGC234" s="124"/>
      <c r="SGD234" s="123"/>
      <c r="SGE234" s="121"/>
      <c r="SGF234" s="121"/>
      <c r="SGG234" s="121"/>
      <c r="SGH234" s="121"/>
      <c r="SGI234" s="121"/>
      <c r="SGJ234" s="121"/>
      <c r="SGK234" s="120"/>
      <c r="SGL234" s="125"/>
      <c r="SGM234" s="121"/>
      <c r="SGN234" s="121"/>
      <c r="SGO234" s="15"/>
      <c r="SGP234" s="15"/>
      <c r="SGQ234" s="120"/>
      <c r="SGR234" s="120"/>
      <c r="SGS234" s="121"/>
      <c r="SGT234" s="121"/>
      <c r="SGU234" s="120"/>
      <c r="SGV234" s="122"/>
      <c r="SGW234" s="123"/>
      <c r="SGX234" s="124"/>
      <c r="SGY234" s="123"/>
      <c r="SGZ234" s="121"/>
      <c r="SHA234" s="121"/>
      <c r="SHB234" s="121"/>
      <c r="SHC234" s="121"/>
      <c r="SHD234" s="121"/>
      <c r="SHE234" s="121"/>
      <c r="SHF234" s="120"/>
      <c r="SHG234" s="125"/>
      <c r="SHH234" s="121"/>
      <c r="SHI234" s="121"/>
      <c r="SHJ234" s="15"/>
      <c r="SHK234" s="15"/>
      <c r="SHL234" s="120"/>
      <c r="SHM234" s="120"/>
      <c r="SHN234" s="121"/>
      <c r="SHO234" s="121"/>
      <c r="SHP234" s="120"/>
      <c r="SHQ234" s="122"/>
      <c r="SHR234" s="123"/>
      <c r="SHS234" s="124"/>
      <c r="SHT234" s="123"/>
      <c r="SHU234" s="121"/>
      <c r="SHV234" s="121"/>
      <c r="SHW234" s="121"/>
      <c r="SHX234" s="121"/>
      <c r="SHY234" s="121"/>
      <c r="SHZ234" s="121"/>
      <c r="SIA234" s="120"/>
      <c r="SIB234" s="125"/>
      <c r="SIC234" s="121"/>
      <c r="SID234" s="121"/>
      <c r="SIE234" s="15"/>
      <c r="SIF234" s="15"/>
      <c r="SIG234" s="120"/>
      <c r="SIH234" s="120"/>
      <c r="SII234" s="121"/>
      <c r="SIJ234" s="121"/>
      <c r="SIK234" s="120"/>
      <c r="SIL234" s="122"/>
      <c r="SIM234" s="123"/>
      <c r="SIN234" s="124"/>
      <c r="SIO234" s="123"/>
      <c r="SIP234" s="121"/>
      <c r="SIQ234" s="121"/>
      <c r="SIR234" s="121"/>
      <c r="SIS234" s="121"/>
      <c r="SIT234" s="121"/>
      <c r="SIU234" s="121"/>
      <c r="SIV234" s="120"/>
      <c r="SIW234" s="125"/>
      <c r="SIX234" s="121"/>
      <c r="SIY234" s="121"/>
      <c r="SIZ234" s="15"/>
      <c r="SJA234" s="15"/>
      <c r="SJB234" s="120"/>
      <c r="SJC234" s="120"/>
      <c r="SJD234" s="121"/>
      <c r="SJE234" s="121"/>
      <c r="SJF234" s="120"/>
      <c r="SJG234" s="122"/>
      <c r="SJH234" s="123"/>
      <c r="SJI234" s="124"/>
      <c r="SJJ234" s="123"/>
      <c r="SJK234" s="121"/>
      <c r="SJL234" s="121"/>
      <c r="SJM234" s="121"/>
      <c r="SJN234" s="121"/>
      <c r="SJO234" s="121"/>
      <c r="SJP234" s="121"/>
      <c r="SJQ234" s="120"/>
      <c r="SJR234" s="125"/>
      <c r="SJS234" s="121"/>
      <c r="SJT234" s="121"/>
      <c r="SJU234" s="15"/>
      <c r="SJV234" s="15"/>
      <c r="SJW234" s="120"/>
      <c r="SJX234" s="120"/>
      <c r="SJY234" s="121"/>
      <c r="SJZ234" s="121"/>
      <c r="SKA234" s="120"/>
      <c r="SKB234" s="122"/>
      <c r="SKC234" s="123"/>
      <c r="SKD234" s="124"/>
      <c r="SKE234" s="123"/>
      <c r="SKF234" s="121"/>
      <c r="SKG234" s="121"/>
      <c r="SKH234" s="121"/>
      <c r="SKI234" s="121"/>
      <c r="SKJ234" s="121"/>
      <c r="SKK234" s="121"/>
      <c r="SKL234" s="120"/>
      <c r="SKM234" s="125"/>
      <c r="SKN234" s="121"/>
      <c r="SKO234" s="121"/>
      <c r="SKP234" s="15"/>
      <c r="SKQ234" s="15"/>
      <c r="SKR234" s="120"/>
      <c r="SKS234" s="120"/>
      <c r="SKT234" s="121"/>
      <c r="SKU234" s="121"/>
      <c r="SKV234" s="120"/>
      <c r="SKW234" s="122"/>
      <c r="SKX234" s="123"/>
      <c r="SKY234" s="124"/>
      <c r="SKZ234" s="123"/>
      <c r="SLA234" s="121"/>
      <c r="SLB234" s="121"/>
      <c r="SLC234" s="121"/>
      <c r="SLD234" s="121"/>
      <c r="SLE234" s="121"/>
      <c r="SLF234" s="121"/>
      <c r="SLG234" s="120"/>
      <c r="SLH234" s="125"/>
      <c r="SLI234" s="121"/>
      <c r="SLJ234" s="121"/>
      <c r="SLK234" s="15"/>
      <c r="SLL234" s="15"/>
      <c r="SLM234" s="120"/>
      <c r="SLN234" s="120"/>
      <c r="SLO234" s="121"/>
      <c r="SLP234" s="121"/>
      <c r="SLQ234" s="120"/>
      <c r="SLR234" s="122"/>
      <c r="SLS234" s="123"/>
      <c r="SLT234" s="124"/>
      <c r="SLU234" s="123"/>
      <c r="SLV234" s="121"/>
      <c r="SLW234" s="121"/>
      <c r="SLX234" s="121"/>
      <c r="SLY234" s="121"/>
      <c r="SLZ234" s="121"/>
      <c r="SMA234" s="121"/>
      <c r="SMB234" s="120"/>
      <c r="SMC234" s="125"/>
      <c r="SMD234" s="121"/>
      <c r="SME234" s="121"/>
      <c r="SMF234" s="15"/>
      <c r="SMG234" s="15"/>
      <c r="SMH234" s="120"/>
      <c r="SMI234" s="120"/>
      <c r="SMJ234" s="121"/>
      <c r="SMK234" s="121"/>
      <c r="SML234" s="120"/>
      <c r="SMM234" s="122"/>
      <c r="SMN234" s="123"/>
      <c r="SMO234" s="124"/>
      <c r="SMP234" s="123"/>
      <c r="SMQ234" s="121"/>
      <c r="SMR234" s="121"/>
      <c r="SMS234" s="121"/>
      <c r="SMT234" s="121"/>
      <c r="SMU234" s="121"/>
      <c r="SMV234" s="121"/>
      <c r="SMW234" s="120"/>
      <c r="SMX234" s="125"/>
      <c r="SMY234" s="121"/>
      <c r="SMZ234" s="121"/>
      <c r="SNA234" s="15"/>
      <c r="SNB234" s="15"/>
      <c r="SNC234" s="120"/>
      <c r="SND234" s="120"/>
      <c r="SNE234" s="121"/>
      <c r="SNF234" s="121"/>
      <c r="SNG234" s="120"/>
      <c r="SNH234" s="122"/>
      <c r="SNI234" s="123"/>
      <c r="SNJ234" s="124"/>
      <c r="SNK234" s="123"/>
      <c r="SNL234" s="121"/>
      <c r="SNM234" s="121"/>
      <c r="SNN234" s="121"/>
      <c r="SNO234" s="121"/>
      <c r="SNP234" s="121"/>
      <c r="SNQ234" s="121"/>
      <c r="SNR234" s="120"/>
      <c r="SNS234" s="125"/>
      <c r="SNT234" s="121"/>
      <c r="SNU234" s="121"/>
      <c r="SNV234" s="15"/>
      <c r="SNW234" s="15"/>
      <c r="SNX234" s="120"/>
      <c r="SNY234" s="120"/>
      <c r="SNZ234" s="121"/>
      <c r="SOA234" s="121"/>
      <c r="SOB234" s="120"/>
      <c r="SOC234" s="122"/>
      <c r="SOD234" s="123"/>
      <c r="SOE234" s="124"/>
      <c r="SOF234" s="123"/>
      <c r="SOG234" s="121"/>
      <c r="SOH234" s="121"/>
      <c r="SOI234" s="121"/>
      <c r="SOJ234" s="121"/>
      <c r="SOK234" s="121"/>
      <c r="SOL234" s="121"/>
      <c r="SOM234" s="120"/>
      <c r="SON234" s="125"/>
      <c r="SOO234" s="121"/>
      <c r="SOP234" s="121"/>
      <c r="SOQ234" s="15"/>
      <c r="SOR234" s="15"/>
      <c r="SOS234" s="120"/>
      <c r="SOT234" s="120"/>
      <c r="SOU234" s="121"/>
      <c r="SOV234" s="121"/>
      <c r="SOW234" s="120"/>
      <c r="SOX234" s="122"/>
      <c r="SOY234" s="123"/>
      <c r="SOZ234" s="124"/>
      <c r="SPA234" s="123"/>
      <c r="SPB234" s="121"/>
      <c r="SPC234" s="121"/>
      <c r="SPD234" s="121"/>
      <c r="SPE234" s="121"/>
      <c r="SPF234" s="121"/>
      <c r="SPG234" s="121"/>
      <c r="SPH234" s="120"/>
      <c r="SPI234" s="125"/>
      <c r="SPJ234" s="121"/>
      <c r="SPK234" s="121"/>
      <c r="SPL234" s="15"/>
      <c r="SPM234" s="15"/>
      <c r="SPN234" s="120"/>
      <c r="SPO234" s="120"/>
      <c r="SPP234" s="121"/>
      <c r="SPQ234" s="121"/>
      <c r="SPR234" s="120"/>
      <c r="SPS234" s="122"/>
      <c r="SPT234" s="123"/>
      <c r="SPU234" s="124"/>
      <c r="SPV234" s="123"/>
      <c r="SPW234" s="121"/>
      <c r="SPX234" s="121"/>
      <c r="SPY234" s="121"/>
      <c r="SPZ234" s="121"/>
      <c r="SQA234" s="121"/>
      <c r="SQB234" s="121"/>
      <c r="SQC234" s="120"/>
      <c r="SQD234" s="125"/>
      <c r="SQE234" s="121"/>
      <c r="SQF234" s="121"/>
      <c r="SQG234" s="15"/>
      <c r="SQH234" s="15"/>
      <c r="SQI234" s="120"/>
      <c r="SQJ234" s="120"/>
      <c r="SQK234" s="121"/>
      <c r="SQL234" s="121"/>
      <c r="SQM234" s="120"/>
      <c r="SQN234" s="122"/>
      <c r="SQO234" s="123"/>
      <c r="SQP234" s="124"/>
      <c r="SQQ234" s="123"/>
      <c r="SQR234" s="121"/>
      <c r="SQS234" s="121"/>
      <c r="SQT234" s="121"/>
      <c r="SQU234" s="121"/>
      <c r="SQV234" s="121"/>
      <c r="SQW234" s="121"/>
      <c r="SQX234" s="120"/>
      <c r="SQY234" s="125"/>
      <c r="SQZ234" s="121"/>
      <c r="SRA234" s="121"/>
      <c r="SRB234" s="15"/>
      <c r="SRC234" s="15"/>
      <c r="SRD234" s="120"/>
      <c r="SRE234" s="120"/>
      <c r="SRF234" s="121"/>
      <c r="SRG234" s="121"/>
      <c r="SRH234" s="120"/>
      <c r="SRI234" s="122"/>
      <c r="SRJ234" s="123"/>
      <c r="SRK234" s="124"/>
      <c r="SRL234" s="123"/>
      <c r="SRM234" s="121"/>
      <c r="SRN234" s="121"/>
      <c r="SRO234" s="121"/>
      <c r="SRP234" s="121"/>
      <c r="SRQ234" s="121"/>
      <c r="SRR234" s="121"/>
      <c r="SRS234" s="120"/>
      <c r="SRT234" s="125"/>
      <c r="SRU234" s="121"/>
      <c r="SRV234" s="121"/>
      <c r="SRW234" s="15"/>
      <c r="SRX234" s="15"/>
      <c r="SRY234" s="120"/>
      <c r="SRZ234" s="120"/>
      <c r="SSA234" s="121"/>
      <c r="SSB234" s="121"/>
      <c r="SSC234" s="120"/>
      <c r="SSD234" s="122"/>
      <c r="SSE234" s="123"/>
      <c r="SSF234" s="124"/>
      <c r="SSG234" s="123"/>
      <c r="SSH234" s="121"/>
      <c r="SSI234" s="121"/>
      <c r="SSJ234" s="121"/>
      <c r="SSK234" s="121"/>
      <c r="SSL234" s="121"/>
      <c r="SSM234" s="121"/>
      <c r="SSN234" s="120"/>
      <c r="SSO234" s="125"/>
      <c r="SSP234" s="121"/>
      <c r="SSQ234" s="121"/>
      <c r="SSR234" s="15"/>
      <c r="SSS234" s="15"/>
      <c r="SST234" s="120"/>
      <c r="SSU234" s="120"/>
      <c r="SSV234" s="121"/>
      <c r="SSW234" s="121"/>
      <c r="SSX234" s="120"/>
      <c r="SSY234" s="122"/>
      <c r="SSZ234" s="123"/>
      <c r="STA234" s="124"/>
      <c r="STB234" s="123"/>
      <c r="STC234" s="121"/>
      <c r="STD234" s="121"/>
      <c r="STE234" s="121"/>
      <c r="STF234" s="121"/>
      <c r="STG234" s="121"/>
      <c r="STH234" s="121"/>
      <c r="STI234" s="120"/>
      <c r="STJ234" s="125"/>
      <c r="STK234" s="121"/>
      <c r="STL234" s="121"/>
      <c r="STM234" s="15"/>
      <c r="STN234" s="15"/>
      <c r="STO234" s="120"/>
      <c r="STP234" s="120"/>
      <c r="STQ234" s="121"/>
      <c r="STR234" s="121"/>
      <c r="STS234" s="120"/>
      <c r="STT234" s="122"/>
      <c r="STU234" s="123"/>
      <c r="STV234" s="124"/>
      <c r="STW234" s="123"/>
      <c r="STX234" s="121"/>
      <c r="STY234" s="121"/>
      <c r="STZ234" s="121"/>
      <c r="SUA234" s="121"/>
      <c r="SUB234" s="121"/>
      <c r="SUC234" s="121"/>
      <c r="SUD234" s="120"/>
      <c r="SUE234" s="125"/>
      <c r="SUF234" s="121"/>
      <c r="SUG234" s="121"/>
      <c r="SUH234" s="15"/>
      <c r="SUI234" s="15"/>
      <c r="SUJ234" s="120"/>
      <c r="SUK234" s="120"/>
      <c r="SUL234" s="121"/>
      <c r="SUM234" s="121"/>
      <c r="SUN234" s="120"/>
      <c r="SUO234" s="122"/>
      <c r="SUP234" s="123"/>
      <c r="SUQ234" s="124"/>
      <c r="SUR234" s="123"/>
      <c r="SUS234" s="121"/>
      <c r="SUT234" s="121"/>
      <c r="SUU234" s="121"/>
      <c r="SUV234" s="121"/>
      <c r="SUW234" s="121"/>
      <c r="SUX234" s="121"/>
      <c r="SUY234" s="120"/>
      <c r="SUZ234" s="125"/>
      <c r="SVA234" s="121"/>
      <c r="SVB234" s="121"/>
      <c r="SVC234" s="15"/>
      <c r="SVD234" s="15"/>
      <c r="SVE234" s="120"/>
      <c r="SVF234" s="120"/>
      <c r="SVG234" s="121"/>
      <c r="SVH234" s="121"/>
      <c r="SVI234" s="120"/>
      <c r="SVJ234" s="122"/>
      <c r="SVK234" s="123"/>
      <c r="SVL234" s="124"/>
      <c r="SVM234" s="123"/>
      <c r="SVN234" s="121"/>
      <c r="SVO234" s="121"/>
      <c r="SVP234" s="121"/>
      <c r="SVQ234" s="121"/>
      <c r="SVR234" s="121"/>
      <c r="SVS234" s="121"/>
      <c r="SVT234" s="120"/>
      <c r="SVU234" s="125"/>
      <c r="SVV234" s="121"/>
      <c r="SVW234" s="121"/>
      <c r="SVX234" s="15"/>
      <c r="SVY234" s="15"/>
      <c r="SVZ234" s="120"/>
      <c r="SWA234" s="120"/>
      <c r="SWB234" s="121"/>
      <c r="SWC234" s="121"/>
      <c r="SWD234" s="120"/>
      <c r="SWE234" s="122"/>
      <c r="SWF234" s="123"/>
      <c r="SWG234" s="124"/>
      <c r="SWH234" s="123"/>
      <c r="SWI234" s="121"/>
      <c r="SWJ234" s="121"/>
      <c r="SWK234" s="121"/>
      <c r="SWL234" s="121"/>
      <c r="SWM234" s="121"/>
      <c r="SWN234" s="121"/>
      <c r="SWO234" s="120"/>
      <c r="SWP234" s="125"/>
      <c r="SWQ234" s="121"/>
      <c r="SWR234" s="121"/>
      <c r="SWS234" s="15"/>
      <c r="SWT234" s="15"/>
      <c r="SWU234" s="120"/>
      <c r="SWV234" s="120"/>
      <c r="SWW234" s="121"/>
      <c r="SWX234" s="121"/>
      <c r="SWY234" s="120"/>
      <c r="SWZ234" s="122"/>
      <c r="SXA234" s="123"/>
      <c r="SXB234" s="124"/>
      <c r="SXC234" s="123"/>
      <c r="SXD234" s="121"/>
      <c r="SXE234" s="121"/>
      <c r="SXF234" s="121"/>
      <c r="SXG234" s="121"/>
      <c r="SXH234" s="121"/>
      <c r="SXI234" s="121"/>
      <c r="SXJ234" s="120"/>
      <c r="SXK234" s="125"/>
      <c r="SXL234" s="121"/>
      <c r="SXM234" s="121"/>
      <c r="SXN234" s="15"/>
      <c r="SXO234" s="15"/>
      <c r="SXP234" s="120"/>
      <c r="SXQ234" s="120"/>
      <c r="SXR234" s="121"/>
      <c r="SXS234" s="121"/>
      <c r="SXT234" s="120"/>
      <c r="SXU234" s="122"/>
      <c r="SXV234" s="123"/>
      <c r="SXW234" s="124"/>
      <c r="SXX234" s="123"/>
      <c r="SXY234" s="121"/>
      <c r="SXZ234" s="121"/>
      <c r="SYA234" s="121"/>
      <c r="SYB234" s="121"/>
      <c r="SYC234" s="121"/>
      <c r="SYD234" s="121"/>
      <c r="SYE234" s="120"/>
      <c r="SYF234" s="125"/>
      <c r="SYG234" s="121"/>
      <c r="SYH234" s="121"/>
      <c r="SYI234" s="15"/>
      <c r="SYJ234" s="15"/>
      <c r="SYK234" s="120"/>
      <c r="SYL234" s="120"/>
      <c r="SYM234" s="121"/>
      <c r="SYN234" s="121"/>
      <c r="SYO234" s="120"/>
      <c r="SYP234" s="122"/>
      <c r="SYQ234" s="123"/>
      <c r="SYR234" s="124"/>
      <c r="SYS234" s="123"/>
      <c r="SYT234" s="121"/>
      <c r="SYU234" s="121"/>
      <c r="SYV234" s="121"/>
      <c r="SYW234" s="121"/>
      <c r="SYX234" s="121"/>
      <c r="SYY234" s="121"/>
      <c r="SYZ234" s="120"/>
      <c r="SZA234" s="125"/>
      <c r="SZB234" s="121"/>
      <c r="SZC234" s="121"/>
      <c r="SZD234" s="15"/>
      <c r="SZE234" s="15"/>
      <c r="SZF234" s="120"/>
      <c r="SZG234" s="120"/>
      <c r="SZH234" s="121"/>
      <c r="SZI234" s="121"/>
      <c r="SZJ234" s="120"/>
      <c r="SZK234" s="122"/>
      <c r="SZL234" s="123"/>
      <c r="SZM234" s="124"/>
      <c r="SZN234" s="123"/>
      <c r="SZO234" s="121"/>
      <c r="SZP234" s="121"/>
      <c r="SZQ234" s="121"/>
      <c r="SZR234" s="121"/>
      <c r="SZS234" s="121"/>
      <c r="SZT234" s="121"/>
      <c r="SZU234" s="120"/>
      <c r="SZV234" s="125"/>
      <c r="SZW234" s="121"/>
      <c r="SZX234" s="121"/>
      <c r="SZY234" s="15"/>
      <c r="SZZ234" s="15"/>
      <c r="TAA234" s="120"/>
      <c r="TAB234" s="120"/>
      <c r="TAC234" s="121"/>
      <c r="TAD234" s="121"/>
      <c r="TAE234" s="120"/>
      <c r="TAF234" s="122"/>
      <c r="TAG234" s="123"/>
      <c r="TAH234" s="124"/>
      <c r="TAI234" s="123"/>
      <c r="TAJ234" s="121"/>
      <c r="TAK234" s="121"/>
      <c r="TAL234" s="121"/>
      <c r="TAM234" s="121"/>
      <c r="TAN234" s="121"/>
      <c r="TAO234" s="121"/>
      <c r="TAP234" s="120"/>
      <c r="TAQ234" s="125"/>
      <c r="TAR234" s="121"/>
      <c r="TAS234" s="121"/>
      <c r="TAT234" s="15"/>
      <c r="TAU234" s="15"/>
      <c r="TAV234" s="120"/>
      <c r="TAW234" s="120"/>
      <c r="TAX234" s="121"/>
      <c r="TAY234" s="121"/>
      <c r="TAZ234" s="120"/>
      <c r="TBA234" s="122"/>
      <c r="TBB234" s="123"/>
      <c r="TBC234" s="124"/>
      <c r="TBD234" s="123"/>
      <c r="TBE234" s="121"/>
      <c r="TBF234" s="121"/>
      <c r="TBG234" s="121"/>
      <c r="TBH234" s="121"/>
      <c r="TBI234" s="121"/>
      <c r="TBJ234" s="121"/>
      <c r="TBK234" s="120"/>
      <c r="TBL234" s="125"/>
      <c r="TBM234" s="121"/>
      <c r="TBN234" s="121"/>
      <c r="TBO234" s="15"/>
      <c r="TBP234" s="15"/>
      <c r="TBQ234" s="120"/>
      <c r="TBR234" s="120"/>
      <c r="TBS234" s="121"/>
      <c r="TBT234" s="121"/>
      <c r="TBU234" s="120"/>
      <c r="TBV234" s="122"/>
      <c r="TBW234" s="123"/>
      <c r="TBX234" s="124"/>
      <c r="TBY234" s="123"/>
      <c r="TBZ234" s="121"/>
      <c r="TCA234" s="121"/>
      <c r="TCB234" s="121"/>
      <c r="TCC234" s="121"/>
      <c r="TCD234" s="121"/>
      <c r="TCE234" s="121"/>
      <c r="TCF234" s="120"/>
      <c r="TCG234" s="125"/>
      <c r="TCH234" s="121"/>
      <c r="TCI234" s="121"/>
      <c r="TCJ234" s="15"/>
      <c r="TCK234" s="15"/>
      <c r="TCL234" s="120"/>
      <c r="TCM234" s="120"/>
      <c r="TCN234" s="121"/>
      <c r="TCO234" s="121"/>
      <c r="TCP234" s="120"/>
      <c r="TCQ234" s="122"/>
      <c r="TCR234" s="123"/>
      <c r="TCS234" s="124"/>
      <c r="TCT234" s="123"/>
      <c r="TCU234" s="121"/>
      <c r="TCV234" s="121"/>
      <c r="TCW234" s="121"/>
      <c r="TCX234" s="121"/>
      <c r="TCY234" s="121"/>
      <c r="TCZ234" s="121"/>
      <c r="TDA234" s="120"/>
      <c r="TDB234" s="125"/>
      <c r="TDC234" s="121"/>
      <c r="TDD234" s="121"/>
      <c r="TDE234" s="15"/>
      <c r="TDF234" s="15"/>
      <c r="TDG234" s="120"/>
      <c r="TDH234" s="120"/>
      <c r="TDI234" s="121"/>
      <c r="TDJ234" s="121"/>
      <c r="TDK234" s="120"/>
      <c r="TDL234" s="122"/>
      <c r="TDM234" s="123"/>
      <c r="TDN234" s="124"/>
      <c r="TDO234" s="123"/>
      <c r="TDP234" s="121"/>
      <c r="TDQ234" s="121"/>
      <c r="TDR234" s="121"/>
      <c r="TDS234" s="121"/>
      <c r="TDT234" s="121"/>
      <c r="TDU234" s="121"/>
      <c r="TDV234" s="120"/>
      <c r="TDW234" s="125"/>
      <c r="TDX234" s="121"/>
      <c r="TDY234" s="121"/>
      <c r="TDZ234" s="15"/>
      <c r="TEA234" s="15"/>
      <c r="TEB234" s="120"/>
      <c r="TEC234" s="120"/>
      <c r="TED234" s="121"/>
      <c r="TEE234" s="121"/>
      <c r="TEF234" s="120"/>
      <c r="TEG234" s="122"/>
      <c r="TEH234" s="123"/>
      <c r="TEI234" s="124"/>
      <c r="TEJ234" s="123"/>
      <c r="TEK234" s="121"/>
      <c r="TEL234" s="121"/>
      <c r="TEM234" s="121"/>
      <c r="TEN234" s="121"/>
      <c r="TEO234" s="121"/>
      <c r="TEP234" s="121"/>
      <c r="TEQ234" s="120"/>
      <c r="TER234" s="125"/>
      <c r="TES234" s="121"/>
      <c r="TET234" s="121"/>
      <c r="TEU234" s="15"/>
      <c r="TEV234" s="15"/>
      <c r="TEW234" s="120"/>
      <c r="TEX234" s="120"/>
      <c r="TEY234" s="121"/>
      <c r="TEZ234" s="121"/>
      <c r="TFA234" s="120"/>
      <c r="TFB234" s="122"/>
      <c r="TFC234" s="123"/>
      <c r="TFD234" s="124"/>
      <c r="TFE234" s="123"/>
      <c r="TFF234" s="121"/>
      <c r="TFG234" s="121"/>
      <c r="TFH234" s="121"/>
      <c r="TFI234" s="121"/>
      <c r="TFJ234" s="121"/>
      <c r="TFK234" s="121"/>
      <c r="TFL234" s="120"/>
      <c r="TFM234" s="125"/>
      <c r="TFN234" s="121"/>
      <c r="TFO234" s="121"/>
      <c r="TFP234" s="15"/>
      <c r="TFQ234" s="15"/>
      <c r="TFR234" s="120"/>
      <c r="TFS234" s="120"/>
      <c r="TFT234" s="121"/>
      <c r="TFU234" s="121"/>
      <c r="TFV234" s="120"/>
      <c r="TFW234" s="122"/>
      <c r="TFX234" s="123"/>
      <c r="TFY234" s="124"/>
      <c r="TFZ234" s="123"/>
      <c r="TGA234" s="121"/>
      <c r="TGB234" s="121"/>
      <c r="TGC234" s="121"/>
      <c r="TGD234" s="121"/>
      <c r="TGE234" s="121"/>
      <c r="TGF234" s="121"/>
      <c r="TGG234" s="120"/>
      <c r="TGH234" s="125"/>
      <c r="TGI234" s="121"/>
      <c r="TGJ234" s="121"/>
      <c r="TGK234" s="15"/>
      <c r="TGL234" s="15"/>
      <c r="TGM234" s="120"/>
      <c r="TGN234" s="120"/>
      <c r="TGO234" s="121"/>
      <c r="TGP234" s="121"/>
      <c r="TGQ234" s="120"/>
      <c r="TGR234" s="122"/>
      <c r="TGS234" s="123"/>
      <c r="TGT234" s="124"/>
      <c r="TGU234" s="123"/>
      <c r="TGV234" s="121"/>
      <c r="TGW234" s="121"/>
      <c r="TGX234" s="121"/>
      <c r="TGY234" s="121"/>
      <c r="TGZ234" s="121"/>
      <c r="THA234" s="121"/>
      <c r="THB234" s="120"/>
      <c r="THC234" s="125"/>
      <c r="THD234" s="121"/>
      <c r="THE234" s="121"/>
      <c r="THF234" s="15"/>
      <c r="THG234" s="15"/>
      <c r="THH234" s="120"/>
      <c r="THI234" s="120"/>
      <c r="THJ234" s="121"/>
      <c r="THK234" s="121"/>
      <c r="THL234" s="120"/>
      <c r="THM234" s="122"/>
      <c r="THN234" s="123"/>
      <c r="THO234" s="124"/>
      <c r="THP234" s="123"/>
      <c r="THQ234" s="121"/>
      <c r="THR234" s="121"/>
      <c r="THS234" s="121"/>
      <c r="THT234" s="121"/>
      <c r="THU234" s="121"/>
      <c r="THV234" s="121"/>
      <c r="THW234" s="120"/>
      <c r="THX234" s="125"/>
      <c r="THY234" s="121"/>
      <c r="THZ234" s="121"/>
      <c r="TIA234" s="15"/>
      <c r="TIB234" s="15"/>
      <c r="TIC234" s="120"/>
      <c r="TID234" s="120"/>
      <c r="TIE234" s="121"/>
      <c r="TIF234" s="121"/>
      <c r="TIG234" s="120"/>
      <c r="TIH234" s="122"/>
      <c r="TII234" s="123"/>
      <c r="TIJ234" s="124"/>
      <c r="TIK234" s="123"/>
      <c r="TIL234" s="121"/>
      <c r="TIM234" s="121"/>
      <c r="TIN234" s="121"/>
      <c r="TIO234" s="121"/>
      <c r="TIP234" s="121"/>
      <c r="TIQ234" s="121"/>
      <c r="TIR234" s="120"/>
      <c r="TIS234" s="125"/>
      <c r="TIT234" s="121"/>
      <c r="TIU234" s="121"/>
      <c r="TIV234" s="15"/>
      <c r="TIW234" s="15"/>
      <c r="TIX234" s="120"/>
      <c r="TIY234" s="120"/>
      <c r="TIZ234" s="121"/>
      <c r="TJA234" s="121"/>
      <c r="TJB234" s="120"/>
      <c r="TJC234" s="122"/>
      <c r="TJD234" s="123"/>
      <c r="TJE234" s="124"/>
      <c r="TJF234" s="123"/>
      <c r="TJG234" s="121"/>
      <c r="TJH234" s="121"/>
      <c r="TJI234" s="121"/>
      <c r="TJJ234" s="121"/>
      <c r="TJK234" s="121"/>
      <c r="TJL234" s="121"/>
      <c r="TJM234" s="120"/>
      <c r="TJN234" s="125"/>
      <c r="TJO234" s="121"/>
      <c r="TJP234" s="121"/>
      <c r="TJQ234" s="15"/>
      <c r="TJR234" s="15"/>
      <c r="TJS234" s="120"/>
      <c r="TJT234" s="120"/>
      <c r="TJU234" s="121"/>
      <c r="TJV234" s="121"/>
      <c r="TJW234" s="120"/>
      <c r="TJX234" s="122"/>
      <c r="TJY234" s="123"/>
      <c r="TJZ234" s="124"/>
      <c r="TKA234" s="123"/>
      <c r="TKB234" s="121"/>
      <c r="TKC234" s="121"/>
      <c r="TKD234" s="121"/>
      <c r="TKE234" s="121"/>
      <c r="TKF234" s="121"/>
      <c r="TKG234" s="121"/>
      <c r="TKH234" s="120"/>
      <c r="TKI234" s="125"/>
      <c r="TKJ234" s="121"/>
      <c r="TKK234" s="121"/>
      <c r="TKL234" s="15"/>
      <c r="TKM234" s="15"/>
      <c r="TKN234" s="120"/>
      <c r="TKO234" s="120"/>
      <c r="TKP234" s="121"/>
      <c r="TKQ234" s="121"/>
      <c r="TKR234" s="120"/>
      <c r="TKS234" s="122"/>
      <c r="TKT234" s="123"/>
      <c r="TKU234" s="124"/>
      <c r="TKV234" s="123"/>
      <c r="TKW234" s="121"/>
      <c r="TKX234" s="121"/>
      <c r="TKY234" s="121"/>
      <c r="TKZ234" s="121"/>
      <c r="TLA234" s="121"/>
      <c r="TLB234" s="121"/>
      <c r="TLC234" s="120"/>
      <c r="TLD234" s="125"/>
      <c r="TLE234" s="121"/>
      <c r="TLF234" s="121"/>
      <c r="TLG234" s="15"/>
      <c r="TLH234" s="15"/>
      <c r="TLI234" s="120"/>
      <c r="TLJ234" s="120"/>
      <c r="TLK234" s="121"/>
      <c r="TLL234" s="121"/>
      <c r="TLM234" s="120"/>
      <c r="TLN234" s="122"/>
      <c r="TLO234" s="123"/>
      <c r="TLP234" s="124"/>
      <c r="TLQ234" s="123"/>
      <c r="TLR234" s="121"/>
      <c r="TLS234" s="121"/>
      <c r="TLT234" s="121"/>
      <c r="TLU234" s="121"/>
      <c r="TLV234" s="121"/>
      <c r="TLW234" s="121"/>
      <c r="TLX234" s="120"/>
      <c r="TLY234" s="125"/>
      <c r="TLZ234" s="121"/>
      <c r="TMA234" s="121"/>
      <c r="TMB234" s="15"/>
      <c r="TMC234" s="15"/>
      <c r="TMD234" s="120"/>
      <c r="TME234" s="120"/>
      <c r="TMF234" s="121"/>
      <c r="TMG234" s="121"/>
      <c r="TMH234" s="120"/>
      <c r="TMI234" s="122"/>
      <c r="TMJ234" s="123"/>
      <c r="TMK234" s="124"/>
      <c r="TML234" s="123"/>
      <c r="TMM234" s="121"/>
      <c r="TMN234" s="121"/>
      <c r="TMO234" s="121"/>
      <c r="TMP234" s="121"/>
      <c r="TMQ234" s="121"/>
      <c r="TMR234" s="121"/>
      <c r="TMS234" s="120"/>
      <c r="TMT234" s="125"/>
      <c r="TMU234" s="121"/>
      <c r="TMV234" s="121"/>
      <c r="TMW234" s="15"/>
      <c r="TMX234" s="15"/>
      <c r="TMY234" s="120"/>
      <c r="TMZ234" s="120"/>
      <c r="TNA234" s="121"/>
      <c r="TNB234" s="121"/>
      <c r="TNC234" s="120"/>
      <c r="TND234" s="122"/>
      <c r="TNE234" s="123"/>
      <c r="TNF234" s="124"/>
      <c r="TNG234" s="123"/>
      <c r="TNH234" s="121"/>
      <c r="TNI234" s="121"/>
      <c r="TNJ234" s="121"/>
      <c r="TNK234" s="121"/>
      <c r="TNL234" s="121"/>
      <c r="TNM234" s="121"/>
      <c r="TNN234" s="120"/>
      <c r="TNO234" s="125"/>
      <c r="TNP234" s="121"/>
      <c r="TNQ234" s="121"/>
      <c r="TNR234" s="15"/>
      <c r="TNS234" s="15"/>
      <c r="TNT234" s="120"/>
      <c r="TNU234" s="120"/>
      <c r="TNV234" s="121"/>
      <c r="TNW234" s="121"/>
      <c r="TNX234" s="120"/>
      <c r="TNY234" s="122"/>
      <c r="TNZ234" s="123"/>
      <c r="TOA234" s="124"/>
      <c r="TOB234" s="123"/>
      <c r="TOC234" s="121"/>
      <c r="TOD234" s="121"/>
      <c r="TOE234" s="121"/>
      <c r="TOF234" s="121"/>
      <c r="TOG234" s="121"/>
      <c r="TOH234" s="121"/>
      <c r="TOI234" s="120"/>
      <c r="TOJ234" s="125"/>
      <c r="TOK234" s="121"/>
      <c r="TOL234" s="121"/>
      <c r="TOM234" s="15"/>
      <c r="TON234" s="15"/>
      <c r="TOO234" s="120"/>
      <c r="TOP234" s="120"/>
      <c r="TOQ234" s="121"/>
      <c r="TOR234" s="121"/>
      <c r="TOS234" s="120"/>
      <c r="TOT234" s="122"/>
      <c r="TOU234" s="123"/>
      <c r="TOV234" s="124"/>
      <c r="TOW234" s="123"/>
      <c r="TOX234" s="121"/>
      <c r="TOY234" s="121"/>
      <c r="TOZ234" s="121"/>
      <c r="TPA234" s="121"/>
      <c r="TPB234" s="121"/>
      <c r="TPC234" s="121"/>
      <c r="TPD234" s="120"/>
      <c r="TPE234" s="125"/>
      <c r="TPF234" s="121"/>
      <c r="TPG234" s="121"/>
      <c r="TPH234" s="15"/>
      <c r="TPI234" s="15"/>
      <c r="TPJ234" s="120"/>
      <c r="TPK234" s="120"/>
      <c r="TPL234" s="121"/>
      <c r="TPM234" s="121"/>
      <c r="TPN234" s="120"/>
      <c r="TPO234" s="122"/>
      <c r="TPP234" s="123"/>
      <c r="TPQ234" s="124"/>
      <c r="TPR234" s="123"/>
      <c r="TPS234" s="121"/>
      <c r="TPT234" s="121"/>
      <c r="TPU234" s="121"/>
      <c r="TPV234" s="121"/>
      <c r="TPW234" s="121"/>
      <c r="TPX234" s="121"/>
      <c r="TPY234" s="120"/>
      <c r="TPZ234" s="125"/>
      <c r="TQA234" s="121"/>
      <c r="TQB234" s="121"/>
      <c r="TQC234" s="15"/>
      <c r="TQD234" s="15"/>
      <c r="TQE234" s="120"/>
      <c r="TQF234" s="120"/>
      <c r="TQG234" s="121"/>
      <c r="TQH234" s="121"/>
      <c r="TQI234" s="120"/>
      <c r="TQJ234" s="122"/>
      <c r="TQK234" s="123"/>
      <c r="TQL234" s="124"/>
      <c r="TQM234" s="123"/>
      <c r="TQN234" s="121"/>
      <c r="TQO234" s="121"/>
      <c r="TQP234" s="121"/>
      <c r="TQQ234" s="121"/>
      <c r="TQR234" s="121"/>
      <c r="TQS234" s="121"/>
      <c r="TQT234" s="120"/>
      <c r="TQU234" s="125"/>
      <c r="TQV234" s="121"/>
      <c r="TQW234" s="121"/>
      <c r="TQX234" s="15"/>
      <c r="TQY234" s="15"/>
      <c r="TQZ234" s="120"/>
      <c r="TRA234" s="120"/>
      <c r="TRB234" s="121"/>
      <c r="TRC234" s="121"/>
      <c r="TRD234" s="120"/>
      <c r="TRE234" s="122"/>
      <c r="TRF234" s="123"/>
      <c r="TRG234" s="124"/>
      <c r="TRH234" s="123"/>
      <c r="TRI234" s="121"/>
      <c r="TRJ234" s="121"/>
      <c r="TRK234" s="121"/>
      <c r="TRL234" s="121"/>
      <c r="TRM234" s="121"/>
      <c r="TRN234" s="121"/>
      <c r="TRO234" s="120"/>
      <c r="TRP234" s="125"/>
      <c r="TRQ234" s="121"/>
      <c r="TRR234" s="121"/>
      <c r="TRS234" s="15"/>
      <c r="TRT234" s="15"/>
      <c r="TRU234" s="120"/>
      <c r="TRV234" s="120"/>
      <c r="TRW234" s="121"/>
      <c r="TRX234" s="121"/>
      <c r="TRY234" s="120"/>
      <c r="TRZ234" s="122"/>
      <c r="TSA234" s="123"/>
      <c r="TSB234" s="124"/>
      <c r="TSC234" s="123"/>
      <c r="TSD234" s="121"/>
      <c r="TSE234" s="121"/>
      <c r="TSF234" s="121"/>
      <c r="TSG234" s="121"/>
      <c r="TSH234" s="121"/>
      <c r="TSI234" s="121"/>
      <c r="TSJ234" s="120"/>
      <c r="TSK234" s="125"/>
      <c r="TSL234" s="121"/>
      <c r="TSM234" s="121"/>
      <c r="TSN234" s="15"/>
      <c r="TSO234" s="15"/>
      <c r="TSP234" s="120"/>
      <c r="TSQ234" s="120"/>
      <c r="TSR234" s="121"/>
      <c r="TSS234" s="121"/>
      <c r="TST234" s="120"/>
      <c r="TSU234" s="122"/>
      <c r="TSV234" s="123"/>
      <c r="TSW234" s="124"/>
      <c r="TSX234" s="123"/>
      <c r="TSY234" s="121"/>
      <c r="TSZ234" s="121"/>
      <c r="TTA234" s="121"/>
      <c r="TTB234" s="121"/>
      <c r="TTC234" s="121"/>
      <c r="TTD234" s="121"/>
      <c r="TTE234" s="120"/>
      <c r="TTF234" s="125"/>
      <c r="TTG234" s="121"/>
      <c r="TTH234" s="121"/>
      <c r="TTI234" s="15"/>
      <c r="TTJ234" s="15"/>
      <c r="TTK234" s="120"/>
      <c r="TTL234" s="120"/>
      <c r="TTM234" s="121"/>
      <c r="TTN234" s="121"/>
      <c r="TTO234" s="120"/>
      <c r="TTP234" s="122"/>
      <c r="TTQ234" s="123"/>
      <c r="TTR234" s="124"/>
      <c r="TTS234" s="123"/>
      <c r="TTT234" s="121"/>
      <c r="TTU234" s="121"/>
      <c r="TTV234" s="121"/>
      <c r="TTW234" s="121"/>
      <c r="TTX234" s="121"/>
      <c r="TTY234" s="121"/>
      <c r="TTZ234" s="120"/>
      <c r="TUA234" s="125"/>
      <c r="TUB234" s="121"/>
      <c r="TUC234" s="121"/>
      <c r="TUD234" s="15"/>
      <c r="TUE234" s="15"/>
      <c r="TUF234" s="120"/>
      <c r="TUG234" s="120"/>
      <c r="TUH234" s="121"/>
      <c r="TUI234" s="121"/>
      <c r="TUJ234" s="120"/>
      <c r="TUK234" s="122"/>
      <c r="TUL234" s="123"/>
      <c r="TUM234" s="124"/>
      <c r="TUN234" s="123"/>
      <c r="TUO234" s="121"/>
      <c r="TUP234" s="121"/>
      <c r="TUQ234" s="121"/>
      <c r="TUR234" s="121"/>
      <c r="TUS234" s="121"/>
      <c r="TUT234" s="121"/>
      <c r="TUU234" s="120"/>
      <c r="TUV234" s="125"/>
      <c r="TUW234" s="121"/>
      <c r="TUX234" s="121"/>
      <c r="TUY234" s="15"/>
      <c r="TUZ234" s="15"/>
      <c r="TVA234" s="120"/>
      <c r="TVB234" s="120"/>
      <c r="TVC234" s="121"/>
      <c r="TVD234" s="121"/>
      <c r="TVE234" s="120"/>
      <c r="TVF234" s="122"/>
      <c r="TVG234" s="123"/>
      <c r="TVH234" s="124"/>
      <c r="TVI234" s="123"/>
      <c r="TVJ234" s="121"/>
      <c r="TVK234" s="121"/>
      <c r="TVL234" s="121"/>
      <c r="TVM234" s="121"/>
      <c r="TVN234" s="121"/>
      <c r="TVO234" s="121"/>
      <c r="TVP234" s="120"/>
      <c r="TVQ234" s="125"/>
      <c r="TVR234" s="121"/>
      <c r="TVS234" s="121"/>
      <c r="TVT234" s="15"/>
      <c r="TVU234" s="15"/>
      <c r="TVV234" s="120"/>
      <c r="TVW234" s="120"/>
      <c r="TVX234" s="121"/>
      <c r="TVY234" s="121"/>
      <c r="TVZ234" s="120"/>
      <c r="TWA234" s="122"/>
      <c r="TWB234" s="123"/>
      <c r="TWC234" s="124"/>
      <c r="TWD234" s="123"/>
      <c r="TWE234" s="121"/>
      <c r="TWF234" s="121"/>
      <c r="TWG234" s="121"/>
      <c r="TWH234" s="121"/>
      <c r="TWI234" s="121"/>
      <c r="TWJ234" s="121"/>
      <c r="TWK234" s="120"/>
      <c r="TWL234" s="125"/>
      <c r="TWM234" s="121"/>
      <c r="TWN234" s="121"/>
      <c r="TWO234" s="15"/>
      <c r="TWP234" s="15"/>
      <c r="TWQ234" s="120"/>
      <c r="TWR234" s="120"/>
      <c r="TWS234" s="121"/>
      <c r="TWT234" s="121"/>
      <c r="TWU234" s="120"/>
      <c r="TWV234" s="122"/>
      <c r="TWW234" s="123"/>
      <c r="TWX234" s="124"/>
      <c r="TWY234" s="123"/>
      <c r="TWZ234" s="121"/>
      <c r="TXA234" s="121"/>
      <c r="TXB234" s="121"/>
      <c r="TXC234" s="121"/>
      <c r="TXD234" s="121"/>
      <c r="TXE234" s="121"/>
      <c r="TXF234" s="120"/>
      <c r="TXG234" s="125"/>
      <c r="TXH234" s="121"/>
      <c r="TXI234" s="121"/>
      <c r="TXJ234" s="15"/>
      <c r="TXK234" s="15"/>
      <c r="TXL234" s="120"/>
      <c r="TXM234" s="120"/>
      <c r="TXN234" s="121"/>
      <c r="TXO234" s="121"/>
      <c r="TXP234" s="120"/>
      <c r="TXQ234" s="122"/>
      <c r="TXR234" s="123"/>
      <c r="TXS234" s="124"/>
      <c r="TXT234" s="123"/>
      <c r="TXU234" s="121"/>
      <c r="TXV234" s="121"/>
      <c r="TXW234" s="121"/>
      <c r="TXX234" s="121"/>
      <c r="TXY234" s="121"/>
      <c r="TXZ234" s="121"/>
      <c r="TYA234" s="120"/>
      <c r="TYB234" s="125"/>
      <c r="TYC234" s="121"/>
      <c r="TYD234" s="121"/>
      <c r="TYE234" s="15"/>
      <c r="TYF234" s="15"/>
      <c r="TYG234" s="120"/>
      <c r="TYH234" s="120"/>
      <c r="TYI234" s="121"/>
      <c r="TYJ234" s="121"/>
      <c r="TYK234" s="120"/>
      <c r="TYL234" s="122"/>
      <c r="TYM234" s="123"/>
      <c r="TYN234" s="124"/>
      <c r="TYO234" s="123"/>
      <c r="TYP234" s="121"/>
      <c r="TYQ234" s="121"/>
      <c r="TYR234" s="121"/>
      <c r="TYS234" s="121"/>
      <c r="TYT234" s="121"/>
      <c r="TYU234" s="121"/>
      <c r="TYV234" s="120"/>
      <c r="TYW234" s="125"/>
      <c r="TYX234" s="121"/>
      <c r="TYY234" s="121"/>
      <c r="TYZ234" s="15"/>
      <c r="TZA234" s="15"/>
      <c r="TZB234" s="120"/>
      <c r="TZC234" s="120"/>
      <c r="TZD234" s="121"/>
      <c r="TZE234" s="121"/>
      <c r="TZF234" s="120"/>
      <c r="TZG234" s="122"/>
      <c r="TZH234" s="123"/>
      <c r="TZI234" s="124"/>
      <c r="TZJ234" s="123"/>
      <c r="TZK234" s="121"/>
      <c r="TZL234" s="121"/>
      <c r="TZM234" s="121"/>
      <c r="TZN234" s="121"/>
      <c r="TZO234" s="121"/>
      <c r="TZP234" s="121"/>
      <c r="TZQ234" s="120"/>
      <c r="TZR234" s="125"/>
      <c r="TZS234" s="121"/>
      <c r="TZT234" s="121"/>
      <c r="TZU234" s="15"/>
      <c r="TZV234" s="15"/>
      <c r="TZW234" s="120"/>
      <c r="TZX234" s="120"/>
      <c r="TZY234" s="121"/>
      <c r="TZZ234" s="121"/>
      <c r="UAA234" s="120"/>
      <c r="UAB234" s="122"/>
      <c r="UAC234" s="123"/>
      <c r="UAD234" s="124"/>
      <c r="UAE234" s="123"/>
      <c r="UAF234" s="121"/>
      <c r="UAG234" s="121"/>
      <c r="UAH234" s="121"/>
      <c r="UAI234" s="121"/>
      <c r="UAJ234" s="121"/>
      <c r="UAK234" s="121"/>
      <c r="UAL234" s="120"/>
      <c r="UAM234" s="125"/>
      <c r="UAN234" s="121"/>
      <c r="UAO234" s="121"/>
      <c r="UAP234" s="15"/>
      <c r="UAQ234" s="15"/>
      <c r="UAR234" s="120"/>
      <c r="UAS234" s="120"/>
      <c r="UAT234" s="121"/>
      <c r="UAU234" s="121"/>
      <c r="UAV234" s="120"/>
      <c r="UAW234" s="122"/>
      <c r="UAX234" s="123"/>
      <c r="UAY234" s="124"/>
      <c r="UAZ234" s="123"/>
      <c r="UBA234" s="121"/>
      <c r="UBB234" s="121"/>
      <c r="UBC234" s="121"/>
      <c r="UBD234" s="121"/>
      <c r="UBE234" s="121"/>
      <c r="UBF234" s="121"/>
      <c r="UBG234" s="120"/>
      <c r="UBH234" s="125"/>
      <c r="UBI234" s="121"/>
      <c r="UBJ234" s="121"/>
      <c r="UBK234" s="15"/>
      <c r="UBL234" s="15"/>
      <c r="UBM234" s="120"/>
      <c r="UBN234" s="120"/>
      <c r="UBO234" s="121"/>
      <c r="UBP234" s="121"/>
      <c r="UBQ234" s="120"/>
      <c r="UBR234" s="122"/>
      <c r="UBS234" s="123"/>
      <c r="UBT234" s="124"/>
      <c r="UBU234" s="123"/>
      <c r="UBV234" s="121"/>
      <c r="UBW234" s="121"/>
      <c r="UBX234" s="121"/>
      <c r="UBY234" s="121"/>
      <c r="UBZ234" s="121"/>
      <c r="UCA234" s="121"/>
      <c r="UCB234" s="120"/>
      <c r="UCC234" s="125"/>
      <c r="UCD234" s="121"/>
      <c r="UCE234" s="121"/>
      <c r="UCF234" s="15"/>
      <c r="UCG234" s="15"/>
      <c r="UCH234" s="120"/>
      <c r="UCI234" s="120"/>
      <c r="UCJ234" s="121"/>
      <c r="UCK234" s="121"/>
      <c r="UCL234" s="120"/>
      <c r="UCM234" s="122"/>
      <c r="UCN234" s="123"/>
      <c r="UCO234" s="124"/>
      <c r="UCP234" s="123"/>
      <c r="UCQ234" s="121"/>
      <c r="UCR234" s="121"/>
      <c r="UCS234" s="121"/>
      <c r="UCT234" s="121"/>
      <c r="UCU234" s="121"/>
      <c r="UCV234" s="121"/>
      <c r="UCW234" s="120"/>
      <c r="UCX234" s="125"/>
      <c r="UCY234" s="121"/>
      <c r="UCZ234" s="121"/>
      <c r="UDA234" s="15"/>
      <c r="UDB234" s="15"/>
      <c r="UDC234" s="120"/>
      <c r="UDD234" s="120"/>
      <c r="UDE234" s="121"/>
      <c r="UDF234" s="121"/>
      <c r="UDG234" s="120"/>
      <c r="UDH234" s="122"/>
      <c r="UDI234" s="123"/>
      <c r="UDJ234" s="124"/>
      <c r="UDK234" s="123"/>
      <c r="UDL234" s="121"/>
      <c r="UDM234" s="121"/>
      <c r="UDN234" s="121"/>
      <c r="UDO234" s="121"/>
      <c r="UDP234" s="121"/>
      <c r="UDQ234" s="121"/>
      <c r="UDR234" s="120"/>
      <c r="UDS234" s="125"/>
      <c r="UDT234" s="121"/>
      <c r="UDU234" s="121"/>
      <c r="UDV234" s="15"/>
      <c r="UDW234" s="15"/>
      <c r="UDX234" s="120"/>
      <c r="UDY234" s="120"/>
      <c r="UDZ234" s="121"/>
      <c r="UEA234" s="121"/>
      <c r="UEB234" s="120"/>
      <c r="UEC234" s="122"/>
      <c r="UED234" s="123"/>
      <c r="UEE234" s="124"/>
      <c r="UEF234" s="123"/>
      <c r="UEG234" s="121"/>
      <c r="UEH234" s="121"/>
      <c r="UEI234" s="121"/>
      <c r="UEJ234" s="121"/>
      <c r="UEK234" s="121"/>
      <c r="UEL234" s="121"/>
      <c r="UEM234" s="120"/>
      <c r="UEN234" s="125"/>
      <c r="UEO234" s="121"/>
      <c r="UEP234" s="121"/>
      <c r="UEQ234" s="15"/>
      <c r="UER234" s="15"/>
      <c r="UES234" s="120"/>
      <c r="UET234" s="120"/>
      <c r="UEU234" s="121"/>
      <c r="UEV234" s="121"/>
      <c r="UEW234" s="120"/>
      <c r="UEX234" s="122"/>
      <c r="UEY234" s="123"/>
      <c r="UEZ234" s="124"/>
      <c r="UFA234" s="123"/>
      <c r="UFB234" s="121"/>
      <c r="UFC234" s="121"/>
      <c r="UFD234" s="121"/>
      <c r="UFE234" s="121"/>
      <c r="UFF234" s="121"/>
      <c r="UFG234" s="121"/>
      <c r="UFH234" s="120"/>
      <c r="UFI234" s="125"/>
      <c r="UFJ234" s="121"/>
      <c r="UFK234" s="121"/>
      <c r="UFL234" s="15"/>
      <c r="UFM234" s="15"/>
      <c r="UFN234" s="120"/>
      <c r="UFO234" s="120"/>
      <c r="UFP234" s="121"/>
      <c r="UFQ234" s="121"/>
      <c r="UFR234" s="120"/>
      <c r="UFS234" s="122"/>
      <c r="UFT234" s="123"/>
      <c r="UFU234" s="124"/>
      <c r="UFV234" s="123"/>
      <c r="UFW234" s="121"/>
      <c r="UFX234" s="121"/>
      <c r="UFY234" s="121"/>
      <c r="UFZ234" s="121"/>
      <c r="UGA234" s="121"/>
      <c r="UGB234" s="121"/>
      <c r="UGC234" s="120"/>
      <c r="UGD234" s="125"/>
      <c r="UGE234" s="121"/>
      <c r="UGF234" s="121"/>
      <c r="UGG234" s="15"/>
      <c r="UGH234" s="15"/>
      <c r="UGI234" s="120"/>
      <c r="UGJ234" s="120"/>
      <c r="UGK234" s="121"/>
      <c r="UGL234" s="121"/>
      <c r="UGM234" s="120"/>
      <c r="UGN234" s="122"/>
      <c r="UGO234" s="123"/>
      <c r="UGP234" s="124"/>
      <c r="UGQ234" s="123"/>
      <c r="UGR234" s="121"/>
      <c r="UGS234" s="121"/>
      <c r="UGT234" s="121"/>
      <c r="UGU234" s="121"/>
      <c r="UGV234" s="121"/>
      <c r="UGW234" s="121"/>
      <c r="UGX234" s="120"/>
      <c r="UGY234" s="125"/>
      <c r="UGZ234" s="121"/>
      <c r="UHA234" s="121"/>
      <c r="UHB234" s="15"/>
      <c r="UHC234" s="15"/>
      <c r="UHD234" s="120"/>
      <c r="UHE234" s="120"/>
      <c r="UHF234" s="121"/>
      <c r="UHG234" s="121"/>
      <c r="UHH234" s="120"/>
      <c r="UHI234" s="122"/>
      <c r="UHJ234" s="123"/>
      <c r="UHK234" s="124"/>
      <c r="UHL234" s="123"/>
      <c r="UHM234" s="121"/>
      <c r="UHN234" s="121"/>
      <c r="UHO234" s="121"/>
      <c r="UHP234" s="121"/>
      <c r="UHQ234" s="121"/>
      <c r="UHR234" s="121"/>
      <c r="UHS234" s="120"/>
      <c r="UHT234" s="125"/>
      <c r="UHU234" s="121"/>
      <c r="UHV234" s="121"/>
      <c r="UHW234" s="15"/>
      <c r="UHX234" s="15"/>
      <c r="UHY234" s="120"/>
      <c r="UHZ234" s="120"/>
      <c r="UIA234" s="121"/>
      <c r="UIB234" s="121"/>
      <c r="UIC234" s="120"/>
      <c r="UID234" s="122"/>
      <c r="UIE234" s="123"/>
      <c r="UIF234" s="124"/>
      <c r="UIG234" s="123"/>
      <c r="UIH234" s="121"/>
      <c r="UII234" s="121"/>
      <c r="UIJ234" s="121"/>
      <c r="UIK234" s="121"/>
      <c r="UIL234" s="121"/>
      <c r="UIM234" s="121"/>
      <c r="UIN234" s="120"/>
      <c r="UIO234" s="125"/>
      <c r="UIP234" s="121"/>
      <c r="UIQ234" s="121"/>
      <c r="UIR234" s="15"/>
      <c r="UIS234" s="15"/>
      <c r="UIT234" s="120"/>
      <c r="UIU234" s="120"/>
      <c r="UIV234" s="121"/>
      <c r="UIW234" s="121"/>
      <c r="UIX234" s="120"/>
      <c r="UIY234" s="122"/>
      <c r="UIZ234" s="123"/>
      <c r="UJA234" s="124"/>
      <c r="UJB234" s="123"/>
      <c r="UJC234" s="121"/>
      <c r="UJD234" s="121"/>
      <c r="UJE234" s="121"/>
      <c r="UJF234" s="121"/>
      <c r="UJG234" s="121"/>
      <c r="UJH234" s="121"/>
      <c r="UJI234" s="120"/>
      <c r="UJJ234" s="125"/>
      <c r="UJK234" s="121"/>
      <c r="UJL234" s="121"/>
      <c r="UJM234" s="15"/>
      <c r="UJN234" s="15"/>
      <c r="UJO234" s="120"/>
      <c r="UJP234" s="120"/>
      <c r="UJQ234" s="121"/>
      <c r="UJR234" s="121"/>
      <c r="UJS234" s="120"/>
      <c r="UJT234" s="122"/>
      <c r="UJU234" s="123"/>
      <c r="UJV234" s="124"/>
      <c r="UJW234" s="123"/>
      <c r="UJX234" s="121"/>
      <c r="UJY234" s="121"/>
      <c r="UJZ234" s="121"/>
      <c r="UKA234" s="121"/>
      <c r="UKB234" s="121"/>
      <c r="UKC234" s="121"/>
      <c r="UKD234" s="120"/>
      <c r="UKE234" s="125"/>
      <c r="UKF234" s="121"/>
      <c r="UKG234" s="121"/>
      <c r="UKH234" s="15"/>
      <c r="UKI234" s="15"/>
      <c r="UKJ234" s="120"/>
      <c r="UKK234" s="120"/>
      <c r="UKL234" s="121"/>
      <c r="UKM234" s="121"/>
      <c r="UKN234" s="120"/>
      <c r="UKO234" s="122"/>
      <c r="UKP234" s="123"/>
      <c r="UKQ234" s="124"/>
      <c r="UKR234" s="123"/>
      <c r="UKS234" s="121"/>
      <c r="UKT234" s="121"/>
      <c r="UKU234" s="121"/>
      <c r="UKV234" s="121"/>
      <c r="UKW234" s="121"/>
      <c r="UKX234" s="121"/>
      <c r="UKY234" s="120"/>
      <c r="UKZ234" s="125"/>
      <c r="ULA234" s="121"/>
      <c r="ULB234" s="121"/>
      <c r="ULC234" s="15"/>
      <c r="ULD234" s="15"/>
      <c r="ULE234" s="120"/>
      <c r="ULF234" s="120"/>
      <c r="ULG234" s="121"/>
      <c r="ULH234" s="121"/>
      <c r="ULI234" s="120"/>
      <c r="ULJ234" s="122"/>
      <c r="ULK234" s="123"/>
      <c r="ULL234" s="124"/>
      <c r="ULM234" s="123"/>
      <c r="ULN234" s="121"/>
      <c r="ULO234" s="121"/>
      <c r="ULP234" s="121"/>
      <c r="ULQ234" s="121"/>
      <c r="ULR234" s="121"/>
      <c r="ULS234" s="121"/>
      <c r="ULT234" s="120"/>
      <c r="ULU234" s="125"/>
      <c r="ULV234" s="121"/>
      <c r="ULW234" s="121"/>
      <c r="ULX234" s="15"/>
      <c r="ULY234" s="15"/>
      <c r="ULZ234" s="120"/>
      <c r="UMA234" s="120"/>
      <c r="UMB234" s="121"/>
      <c r="UMC234" s="121"/>
      <c r="UMD234" s="120"/>
      <c r="UME234" s="122"/>
      <c r="UMF234" s="123"/>
      <c r="UMG234" s="124"/>
      <c r="UMH234" s="123"/>
      <c r="UMI234" s="121"/>
      <c r="UMJ234" s="121"/>
      <c r="UMK234" s="121"/>
      <c r="UML234" s="121"/>
      <c r="UMM234" s="121"/>
      <c r="UMN234" s="121"/>
      <c r="UMO234" s="120"/>
      <c r="UMP234" s="125"/>
      <c r="UMQ234" s="121"/>
      <c r="UMR234" s="121"/>
      <c r="UMS234" s="15"/>
      <c r="UMT234" s="15"/>
      <c r="UMU234" s="120"/>
      <c r="UMV234" s="120"/>
      <c r="UMW234" s="121"/>
      <c r="UMX234" s="121"/>
      <c r="UMY234" s="120"/>
      <c r="UMZ234" s="122"/>
      <c r="UNA234" s="123"/>
      <c r="UNB234" s="124"/>
      <c r="UNC234" s="123"/>
      <c r="UND234" s="121"/>
      <c r="UNE234" s="121"/>
      <c r="UNF234" s="121"/>
      <c r="UNG234" s="121"/>
      <c r="UNH234" s="121"/>
      <c r="UNI234" s="121"/>
      <c r="UNJ234" s="120"/>
      <c r="UNK234" s="125"/>
      <c r="UNL234" s="121"/>
      <c r="UNM234" s="121"/>
      <c r="UNN234" s="15"/>
      <c r="UNO234" s="15"/>
      <c r="UNP234" s="120"/>
      <c r="UNQ234" s="120"/>
      <c r="UNR234" s="121"/>
      <c r="UNS234" s="121"/>
      <c r="UNT234" s="120"/>
      <c r="UNU234" s="122"/>
      <c r="UNV234" s="123"/>
      <c r="UNW234" s="124"/>
      <c r="UNX234" s="123"/>
      <c r="UNY234" s="121"/>
      <c r="UNZ234" s="121"/>
      <c r="UOA234" s="121"/>
      <c r="UOB234" s="121"/>
      <c r="UOC234" s="121"/>
      <c r="UOD234" s="121"/>
      <c r="UOE234" s="120"/>
      <c r="UOF234" s="125"/>
      <c r="UOG234" s="121"/>
      <c r="UOH234" s="121"/>
      <c r="UOI234" s="15"/>
      <c r="UOJ234" s="15"/>
      <c r="UOK234" s="120"/>
      <c r="UOL234" s="120"/>
      <c r="UOM234" s="121"/>
      <c r="UON234" s="121"/>
      <c r="UOO234" s="120"/>
      <c r="UOP234" s="122"/>
      <c r="UOQ234" s="123"/>
      <c r="UOR234" s="124"/>
      <c r="UOS234" s="123"/>
      <c r="UOT234" s="121"/>
      <c r="UOU234" s="121"/>
      <c r="UOV234" s="121"/>
      <c r="UOW234" s="121"/>
      <c r="UOX234" s="121"/>
      <c r="UOY234" s="121"/>
      <c r="UOZ234" s="120"/>
      <c r="UPA234" s="125"/>
      <c r="UPB234" s="121"/>
      <c r="UPC234" s="121"/>
      <c r="UPD234" s="15"/>
      <c r="UPE234" s="15"/>
      <c r="UPF234" s="120"/>
      <c r="UPG234" s="120"/>
      <c r="UPH234" s="121"/>
      <c r="UPI234" s="121"/>
      <c r="UPJ234" s="120"/>
      <c r="UPK234" s="122"/>
      <c r="UPL234" s="123"/>
      <c r="UPM234" s="124"/>
      <c r="UPN234" s="123"/>
      <c r="UPO234" s="121"/>
      <c r="UPP234" s="121"/>
      <c r="UPQ234" s="121"/>
      <c r="UPR234" s="121"/>
      <c r="UPS234" s="121"/>
      <c r="UPT234" s="121"/>
      <c r="UPU234" s="120"/>
      <c r="UPV234" s="125"/>
      <c r="UPW234" s="121"/>
      <c r="UPX234" s="121"/>
      <c r="UPY234" s="15"/>
      <c r="UPZ234" s="15"/>
      <c r="UQA234" s="120"/>
      <c r="UQB234" s="120"/>
      <c r="UQC234" s="121"/>
      <c r="UQD234" s="121"/>
      <c r="UQE234" s="120"/>
      <c r="UQF234" s="122"/>
      <c r="UQG234" s="123"/>
      <c r="UQH234" s="124"/>
      <c r="UQI234" s="123"/>
      <c r="UQJ234" s="121"/>
      <c r="UQK234" s="121"/>
      <c r="UQL234" s="121"/>
      <c r="UQM234" s="121"/>
      <c r="UQN234" s="121"/>
      <c r="UQO234" s="121"/>
      <c r="UQP234" s="120"/>
      <c r="UQQ234" s="125"/>
      <c r="UQR234" s="121"/>
      <c r="UQS234" s="121"/>
      <c r="UQT234" s="15"/>
      <c r="UQU234" s="15"/>
      <c r="UQV234" s="120"/>
      <c r="UQW234" s="120"/>
      <c r="UQX234" s="121"/>
      <c r="UQY234" s="121"/>
      <c r="UQZ234" s="120"/>
      <c r="URA234" s="122"/>
      <c r="URB234" s="123"/>
      <c r="URC234" s="124"/>
      <c r="URD234" s="123"/>
      <c r="URE234" s="121"/>
      <c r="URF234" s="121"/>
      <c r="URG234" s="121"/>
      <c r="URH234" s="121"/>
      <c r="URI234" s="121"/>
      <c r="URJ234" s="121"/>
      <c r="URK234" s="120"/>
      <c r="URL234" s="125"/>
      <c r="URM234" s="121"/>
      <c r="URN234" s="121"/>
      <c r="URO234" s="15"/>
      <c r="URP234" s="15"/>
      <c r="URQ234" s="120"/>
      <c r="URR234" s="120"/>
      <c r="URS234" s="121"/>
      <c r="URT234" s="121"/>
      <c r="URU234" s="120"/>
      <c r="URV234" s="122"/>
      <c r="URW234" s="123"/>
      <c r="URX234" s="124"/>
      <c r="URY234" s="123"/>
      <c r="URZ234" s="121"/>
      <c r="USA234" s="121"/>
      <c r="USB234" s="121"/>
      <c r="USC234" s="121"/>
      <c r="USD234" s="121"/>
      <c r="USE234" s="121"/>
      <c r="USF234" s="120"/>
      <c r="USG234" s="125"/>
      <c r="USH234" s="121"/>
      <c r="USI234" s="121"/>
      <c r="USJ234" s="15"/>
      <c r="USK234" s="15"/>
      <c r="USL234" s="120"/>
      <c r="USM234" s="120"/>
      <c r="USN234" s="121"/>
      <c r="USO234" s="121"/>
      <c r="USP234" s="120"/>
      <c r="USQ234" s="122"/>
      <c r="USR234" s="123"/>
      <c r="USS234" s="124"/>
      <c r="UST234" s="123"/>
      <c r="USU234" s="121"/>
      <c r="USV234" s="121"/>
      <c r="USW234" s="121"/>
      <c r="USX234" s="121"/>
      <c r="USY234" s="121"/>
      <c r="USZ234" s="121"/>
      <c r="UTA234" s="120"/>
      <c r="UTB234" s="125"/>
      <c r="UTC234" s="121"/>
      <c r="UTD234" s="121"/>
      <c r="UTE234" s="15"/>
      <c r="UTF234" s="15"/>
      <c r="UTG234" s="120"/>
      <c r="UTH234" s="120"/>
      <c r="UTI234" s="121"/>
      <c r="UTJ234" s="121"/>
      <c r="UTK234" s="120"/>
      <c r="UTL234" s="122"/>
      <c r="UTM234" s="123"/>
      <c r="UTN234" s="124"/>
      <c r="UTO234" s="123"/>
      <c r="UTP234" s="121"/>
      <c r="UTQ234" s="121"/>
      <c r="UTR234" s="121"/>
      <c r="UTS234" s="121"/>
      <c r="UTT234" s="121"/>
      <c r="UTU234" s="121"/>
      <c r="UTV234" s="120"/>
      <c r="UTW234" s="125"/>
      <c r="UTX234" s="121"/>
      <c r="UTY234" s="121"/>
      <c r="UTZ234" s="15"/>
      <c r="UUA234" s="15"/>
      <c r="UUB234" s="120"/>
      <c r="UUC234" s="120"/>
      <c r="UUD234" s="121"/>
      <c r="UUE234" s="121"/>
      <c r="UUF234" s="120"/>
      <c r="UUG234" s="122"/>
      <c r="UUH234" s="123"/>
      <c r="UUI234" s="124"/>
      <c r="UUJ234" s="123"/>
      <c r="UUK234" s="121"/>
      <c r="UUL234" s="121"/>
      <c r="UUM234" s="121"/>
      <c r="UUN234" s="121"/>
      <c r="UUO234" s="121"/>
      <c r="UUP234" s="121"/>
      <c r="UUQ234" s="120"/>
      <c r="UUR234" s="125"/>
      <c r="UUS234" s="121"/>
      <c r="UUT234" s="121"/>
      <c r="UUU234" s="15"/>
      <c r="UUV234" s="15"/>
      <c r="UUW234" s="120"/>
      <c r="UUX234" s="120"/>
      <c r="UUY234" s="121"/>
      <c r="UUZ234" s="121"/>
      <c r="UVA234" s="120"/>
      <c r="UVB234" s="122"/>
      <c r="UVC234" s="123"/>
      <c r="UVD234" s="124"/>
      <c r="UVE234" s="123"/>
      <c r="UVF234" s="121"/>
      <c r="UVG234" s="121"/>
      <c r="UVH234" s="121"/>
      <c r="UVI234" s="121"/>
      <c r="UVJ234" s="121"/>
      <c r="UVK234" s="121"/>
      <c r="UVL234" s="120"/>
      <c r="UVM234" s="125"/>
      <c r="UVN234" s="121"/>
      <c r="UVO234" s="121"/>
      <c r="UVP234" s="15"/>
      <c r="UVQ234" s="15"/>
      <c r="UVR234" s="120"/>
      <c r="UVS234" s="120"/>
      <c r="UVT234" s="121"/>
      <c r="UVU234" s="121"/>
      <c r="UVV234" s="120"/>
      <c r="UVW234" s="122"/>
      <c r="UVX234" s="123"/>
      <c r="UVY234" s="124"/>
      <c r="UVZ234" s="123"/>
      <c r="UWA234" s="121"/>
      <c r="UWB234" s="121"/>
      <c r="UWC234" s="121"/>
      <c r="UWD234" s="121"/>
      <c r="UWE234" s="121"/>
      <c r="UWF234" s="121"/>
      <c r="UWG234" s="120"/>
      <c r="UWH234" s="125"/>
      <c r="UWI234" s="121"/>
      <c r="UWJ234" s="121"/>
      <c r="UWK234" s="15"/>
      <c r="UWL234" s="15"/>
      <c r="UWM234" s="120"/>
      <c r="UWN234" s="120"/>
      <c r="UWO234" s="121"/>
      <c r="UWP234" s="121"/>
      <c r="UWQ234" s="120"/>
      <c r="UWR234" s="122"/>
      <c r="UWS234" s="123"/>
      <c r="UWT234" s="124"/>
      <c r="UWU234" s="123"/>
      <c r="UWV234" s="121"/>
      <c r="UWW234" s="121"/>
      <c r="UWX234" s="121"/>
      <c r="UWY234" s="121"/>
      <c r="UWZ234" s="121"/>
      <c r="UXA234" s="121"/>
      <c r="UXB234" s="120"/>
      <c r="UXC234" s="125"/>
      <c r="UXD234" s="121"/>
      <c r="UXE234" s="121"/>
      <c r="UXF234" s="15"/>
      <c r="UXG234" s="15"/>
      <c r="UXH234" s="120"/>
      <c r="UXI234" s="120"/>
      <c r="UXJ234" s="121"/>
      <c r="UXK234" s="121"/>
      <c r="UXL234" s="120"/>
      <c r="UXM234" s="122"/>
      <c r="UXN234" s="123"/>
      <c r="UXO234" s="124"/>
      <c r="UXP234" s="123"/>
      <c r="UXQ234" s="121"/>
      <c r="UXR234" s="121"/>
      <c r="UXS234" s="121"/>
      <c r="UXT234" s="121"/>
      <c r="UXU234" s="121"/>
      <c r="UXV234" s="121"/>
      <c r="UXW234" s="120"/>
      <c r="UXX234" s="125"/>
      <c r="UXY234" s="121"/>
      <c r="UXZ234" s="121"/>
      <c r="UYA234" s="15"/>
      <c r="UYB234" s="15"/>
      <c r="UYC234" s="120"/>
      <c r="UYD234" s="120"/>
      <c r="UYE234" s="121"/>
      <c r="UYF234" s="121"/>
      <c r="UYG234" s="120"/>
      <c r="UYH234" s="122"/>
      <c r="UYI234" s="123"/>
      <c r="UYJ234" s="124"/>
      <c r="UYK234" s="123"/>
      <c r="UYL234" s="121"/>
      <c r="UYM234" s="121"/>
      <c r="UYN234" s="121"/>
      <c r="UYO234" s="121"/>
      <c r="UYP234" s="121"/>
      <c r="UYQ234" s="121"/>
      <c r="UYR234" s="120"/>
      <c r="UYS234" s="125"/>
      <c r="UYT234" s="121"/>
      <c r="UYU234" s="121"/>
      <c r="UYV234" s="15"/>
      <c r="UYW234" s="15"/>
      <c r="UYX234" s="120"/>
      <c r="UYY234" s="120"/>
      <c r="UYZ234" s="121"/>
      <c r="UZA234" s="121"/>
      <c r="UZB234" s="120"/>
      <c r="UZC234" s="122"/>
      <c r="UZD234" s="123"/>
      <c r="UZE234" s="124"/>
      <c r="UZF234" s="123"/>
      <c r="UZG234" s="121"/>
      <c r="UZH234" s="121"/>
      <c r="UZI234" s="121"/>
      <c r="UZJ234" s="121"/>
      <c r="UZK234" s="121"/>
      <c r="UZL234" s="121"/>
      <c r="UZM234" s="120"/>
      <c r="UZN234" s="125"/>
      <c r="UZO234" s="121"/>
      <c r="UZP234" s="121"/>
      <c r="UZQ234" s="15"/>
      <c r="UZR234" s="15"/>
      <c r="UZS234" s="120"/>
      <c r="UZT234" s="120"/>
      <c r="UZU234" s="121"/>
      <c r="UZV234" s="121"/>
      <c r="UZW234" s="120"/>
      <c r="UZX234" s="122"/>
      <c r="UZY234" s="123"/>
      <c r="UZZ234" s="124"/>
      <c r="VAA234" s="123"/>
      <c r="VAB234" s="121"/>
      <c r="VAC234" s="121"/>
      <c r="VAD234" s="121"/>
      <c r="VAE234" s="121"/>
      <c r="VAF234" s="121"/>
      <c r="VAG234" s="121"/>
      <c r="VAH234" s="120"/>
      <c r="VAI234" s="125"/>
      <c r="VAJ234" s="121"/>
      <c r="VAK234" s="121"/>
      <c r="VAL234" s="15"/>
      <c r="VAM234" s="15"/>
      <c r="VAN234" s="120"/>
      <c r="VAO234" s="120"/>
      <c r="VAP234" s="121"/>
      <c r="VAQ234" s="121"/>
      <c r="VAR234" s="120"/>
      <c r="VAS234" s="122"/>
      <c r="VAT234" s="123"/>
      <c r="VAU234" s="124"/>
      <c r="VAV234" s="123"/>
      <c r="VAW234" s="121"/>
      <c r="VAX234" s="121"/>
      <c r="VAY234" s="121"/>
      <c r="VAZ234" s="121"/>
      <c r="VBA234" s="121"/>
      <c r="VBB234" s="121"/>
      <c r="VBC234" s="120"/>
      <c r="VBD234" s="125"/>
      <c r="VBE234" s="121"/>
      <c r="VBF234" s="121"/>
      <c r="VBG234" s="15"/>
      <c r="VBH234" s="15"/>
      <c r="VBI234" s="120"/>
      <c r="VBJ234" s="120"/>
      <c r="VBK234" s="121"/>
      <c r="VBL234" s="121"/>
      <c r="VBM234" s="120"/>
      <c r="VBN234" s="122"/>
      <c r="VBO234" s="123"/>
      <c r="VBP234" s="124"/>
      <c r="VBQ234" s="123"/>
      <c r="VBR234" s="121"/>
      <c r="VBS234" s="121"/>
      <c r="VBT234" s="121"/>
      <c r="VBU234" s="121"/>
      <c r="VBV234" s="121"/>
      <c r="VBW234" s="121"/>
      <c r="VBX234" s="120"/>
      <c r="VBY234" s="125"/>
      <c r="VBZ234" s="121"/>
      <c r="VCA234" s="121"/>
      <c r="VCB234" s="15"/>
      <c r="VCC234" s="15"/>
      <c r="VCD234" s="120"/>
      <c r="VCE234" s="120"/>
      <c r="VCF234" s="121"/>
      <c r="VCG234" s="121"/>
      <c r="VCH234" s="120"/>
      <c r="VCI234" s="122"/>
      <c r="VCJ234" s="123"/>
      <c r="VCK234" s="124"/>
      <c r="VCL234" s="123"/>
      <c r="VCM234" s="121"/>
      <c r="VCN234" s="121"/>
      <c r="VCO234" s="121"/>
      <c r="VCP234" s="121"/>
      <c r="VCQ234" s="121"/>
      <c r="VCR234" s="121"/>
      <c r="VCS234" s="120"/>
      <c r="VCT234" s="125"/>
      <c r="VCU234" s="121"/>
      <c r="VCV234" s="121"/>
      <c r="VCW234" s="15"/>
      <c r="VCX234" s="15"/>
      <c r="VCY234" s="120"/>
      <c r="VCZ234" s="120"/>
      <c r="VDA234" s="121"/>
      <c r="VDB234" s="121"/>
      <c r="VDC234" s="120"/>
      <c r="VDD234" s="122"/>
      <c r="VDE234" s="123"/>
      <c r="VDF234" s="124"/>
      <c r="VDG234" s="123"/>
      <c r="VDH234" s="121"/>
      <c r="VDI234" s="121"/>
      <c r="VDJ234" s="121"/>
      <c r="VDK234" s="121"/>
      <c r="VDL234" s="121"/>
      <c r="VDM234" s="121"/>
      <c r="VDN234" s="120"/>
      <c r="VDO234" s="125"/>
      <c r="VDP234" s="121"/>
      <c r="VDQ234" s="121"/>
      <c r="VDR234" s="15"/>
      <c r="VDS234" s="15"/>
      <c r="VDT234" s="120"/>
      <c r="VDU234" s="120"/>
      <c r="VDV234" s="121"/>
      <c r="VDW234" s="121"/>
      <c r="VDX234" s="120"/>
      <c r="VDY234" s="122"/>
      <c r="VDZ234" s="123"/>
      <c r="VEA234" s="124"/>
      <c r="VEB234" s="123"/>
      <c r="VEC234" s="121"/>
      <c r="VED234" s="121"/>
      <c r="VEE234" s="121"/>
      <c r="VEF234" s="121"/>
      <c r="VEG234" s="121"/>
      <c r="VEH234" s="121"/>
      <c r="VEI234" s="120"/>
      <c r="VEJ234" s="125"/>
      <c r="VEK234" s="121"/>
      <c r="VEL234" s="121"/>
      <c r="VEM234" s="15"/>
      <c r="VEN234" s="15"/>
      <c r="VEO234" s="120"/>
      <c r="VEP234" s="120"/>
      <c r="VEQ234" s="121"/>
      <c r="VER234" s="121"/>
      <c r="VES234" s="120"/>
      <c r="VET234" s="122"/>
      <c r="VEU234" s="123"/>
      <c r="VEV234" s="124"/>
      <c r="VEW234" s="123"/>
      <c r="VEX234" s="121"/>
      <c r="VEY234" s="121"/>
      <c r="VEZ234" s="121"/>
      <c r="VFA234" s="121"/>
      <c r="VFB234" s="121"/>
      <c r="VFC234" s="121"/>
      <c r="VFD234" s="120"/>
      <c r="VFE234" s="125"/>
      <c r="VFF234" s="121"/>
      <c r="VFG234" s="121"/>
      <c r="VFH234" s="15"/>
      <c r="VFI234" s="15"/>
      <c r="VFJ234" s="120"/>
      <c r="VFK234" s="120"/>
      <c r="VFL234" s="121"/>
      <c r="VFM234" s="121"/>
      <c r="VFN234" s="120"/>
      <c r="VFO234" s="122"/>
      <c r="VFP234" s="123"/>
      <c r="VFQ234" s="124"/>
      <c r="VFR234" s="123"/>
      <c r="VFS234" s="121"/>
      <c r="VFT234" s="121"/>
      <c r="VFU234" s="121"/>
      <c r="VFV234" s="121"/>
      <c r="VFW234" s="121"/>
      <c r="VFX234" s="121"/>
      <c r="VFY234" s="120"/>
      <c r="VFZ234" s="125"/>
      <c r="VGA234" s="121"/>
      <c r="VGB234" s="121"/>
      <c r="VGC234" s="15"/>
      <c r="VGD234" s="15"/>
      <c r="VGE234" s="120"/>
      <c r="VGF234" s="120"/>
      <c r="VGG234" s="121"/>
      <c r="VGH234" s="121"/>
      <c r="VGI234" s="120"/>
      <c r="VGJ234" s="122"/>
      <c r="VGK234" s="123"/>
      <c r="VGL234" s="124"/>
      <c r="VGM234" s="123"/>
      <c r="VGN234" s="121"/>
      <c r="VGO234" s="121"/>
      <c r="VGP234" s="121"/>
      <c r="VGQ234" s="121"/>
      <c r="VGR234" s="121"/>
      <c r="VGS234" s="121"/>
      <c r="VGT234" s="120"/>
      <c r="VGU234" s="125"/>
      <c r="VGV234" s="121"/>
      <c r="VGW234" s="121"/>
      <c r="VGX234" s="15"/>
      <c r="VGY234" s="15"/>
      <c r="VGZ234" s="120"/>
      <c r="VHA234" s="120"/>
      <c r="VHB234" s="121"/>
      <c r="VHC234" s="121"/>
      <c r="VHD234" s="120"/>
      <c r="VHE234" s="122"/>
      <c r="VHF234" s="123"/>
      <c r="VHG234" s="124"/>
      <c r="VHH234" s="123"/>
      <c r="VHI234" s="121"/>
      <c r="VHJ234" s="121"/>
      <c r="VHK234" s="121"/>
      <c r="VHL234" s="121"/>
      <c r="VHM234" s="121"/>
      <c r="VHN234" s="121"/>
      <c r="VHO234" s="120"/>
      <c r="VHP234" s="125"/>
      <c r="VHQ234" s="121"/>
      <c r="VHR234" s="121"/>
      <c r="VHS234" s="15"/>
      <c r="VHT234" s="15"/>
      <c r="VHU234" s="120"/>
      <c r="VHV234" s="120"/>
      <c r="VHW234" s="121"/>
      <c r="VHX234" s="121"/>
      <c r="VHY234" s="120"/>
      <c r="VHZ234" s="122"/>
      <c r="VIA234" s="123"/>
      <c r="VIB234" s="124"/>
      <c r="VIC234" s="123"/>
      <c r="VID234" s="121"/>
      <c r="VIE234" s="121"/>
      <c r="VIF234" s="121"/>
      <c r="VIG234" s="121"/>
      <c r="VIH234" s="121"/>
      <c r="VII234" s="121"/>
      <c r="VIJ234" s="120"/>
      <c r="VIK234" s="125"/>
      <c r="VIL234" s="121"/>
      <c r="VIM234" s="121"/>
      <c r="VIN234" s="15"/>
      <c r="VIO234" s="15"/>
      <c r="VIP234" s="120"/>
      <c r="VIQ234" s="120"/>
      <c r="VIR234" s="121"/>
      <c r="VIS234" s="121"/>
      <c r="VIT234" s="120"/>
      <c r="VIU234" s="122"/>
      <c r="VIV234" s="123"/>
      <c r="VIW234" s="124"/>
      <c r="VIX234" s="123"/>
      <c r="VIY234" s="121"/>
      <c r="VIZ234" s="121"/>
      <c r="VJA234" s="121"/>
      <c r="VJB234" s="121"/>
      <c r="VJC234" s="121"/>
      <c r="VJD234" s="121"/>
      <c r="VJE234" s="120"/>
      <c r="VJF234" s="125"/>
      <c r="VJG234" s="121"/>
      <c r="VJH234" s="121"/>
      <c r="VJI234" s="15"/>
      <c r="VJJ234" s="15"/>
      <c r="VJK234" s="120"/>
      <c r="VJL234" s="120"/>
      <c r="VJM234" s="121"/>
      <c r="VJN234" s="121"/>
      <c r="VJO234" s="120"/>
      <c r="VJP234" s="122"/>
      <c r="VJQ234" s="123"/>
      <c r="VJR234" s="124"/>
      <c r="VJS234" s="123"/>
      <c r="VJT234" s="121"/>
      <c r="VJU234" s="121"/>
      <c r="VJV234" s="121"/>
      <c r="VJW234" s="121"/>
      <c r="VJX234" s="121"/>
      <c r="VJY234" s="121"/>
      <c r="VJZ234" s="120"/>
      <c r="VKA234" s="125"/>
      <c r="VKB234" s="121"/>
      <c r="VKC234" s="121"/>
      <c r="VKD234" s="15"/>
      <c r="VKE234" s="15"/>
      <c r="VKF234" s="120"/>
      <c r="VKG234" s="120"/>
      <c r="VKH234" s="121"/>
      <c r="VKI234" s="121"/>
      <c r="VKJ234" s="120"/>
      <c r="VKK234" s="122"/>
      <c r="VKL234" s="123"/>
      <c r="VKM234" s="124"/>
      <c r="VKN234" s="123"/>
      <c r="VKO234" s="121"/>
      <c r="VKP234" s="121"/>
      <c r="VKQ234" s="121"/>
      <c r="VKR234" s="121"/>
      <c r="VKS234" s="121"/>
      <c r="VKT234" s="121"/>
      <c r="VKU234" s="120"/>
      <c r="VKV234" s="125"/>
      <c r="VKW234" s="121"/>
      <c r="VKX234" s="121"/>
      <c r="VKY234" s="15"/>
      <c r="VKZ234" s="15"/>
      <c r="VLA234" s="120"/>
      <c r="VLB234" s="120"/>
      <c r="VLC234" s="121"/>
      <c r="VLD234" s="121"/>
      <c r="VLE234" s="120"/>
      <c r="VLF234" s="122"/>
      <c r="VLG234" s="123"/>
      <c r="VLH234" s="124"/>
      <c r="VLI234" s="123"/>
      <c r="VLJ234" s="121"/>
      <c r="VLK234" s="121"/>
      <c r="VLL234" s="121"/>
      <c r="VLM234" s="121"/>
      <c r="VLN234" s="121"/>
      <c r="VLO234" s="121"/>
      <c r="VLP234" s="120"/>
      <c r="VLQ234" s="125"/>
      <c r="VLR234" s="121"/>
      <c r="VLS234" s="121"/>
      <c r="VLT234" s="15"/>
      <c r="VLU234" s="15"/>
      <c r="VLV234" s="120"/>
      <c r="VLW234" s="120"/>
      <c r="VLX234" s="121"/>
      <c r="VLY234" s="121"/>
      <c r="VLZ234" s="120"/>
      <c r="VMA234" s="122"/>
      <c r="VMB234" s="123"/>
      <c r="VMC234" s="124"/>
      <c r="VMD234" s="123"/>
      <c r="VME234" s="121"/>
      <c r="VMF234" s="121"/>
      <c r="VMG234" s="121"/>
      <c r="VMH234" s="121"/>
      <c r="VMI234" s="121"/>
      <c r="VMJ234" s="121"/>
      <c r="VMK234" s="120"/>
      <c r="VML234" s="125"/>
      <c r="VMM234" s="121"/>
      <c r="VMN234" s="121"/>
      <c r="VMO234" s="15"/>
      <c r="VMP234" s="15"/>
      <c r="VMQ234" s="120"/>
      <c r="VMR234" s="120"/>
      <c r="VMS234" s="121"/>
      <c r="VMT234" s="121"/>
      <c r="VMU234" s="120"/>
      <c r="VMV234" s="122"/>
      <c r="VMW234" s="123"/>
      <c r="VMX234" s="124"/>
      <c r="VMY234" s="123"/>
      <c r="VMZ234" s="121"/>
      <c r="VNA234" s="121"/>
      <c r="VNB234" s="121"/>
      <c r="VNC234" s="121"/>
      <c r="VND234" s="121"/>
      <c r="VNE234" s="121"/>
      <c r="VNF234" s="120"/>
      <c r="VNG234" s="125"/>
      <c r="VNH234" s="121"/>
      <c r="VNI234" s="121"/>
      <c r="VNJ234" s="15"/>
      <c r="VNK234" s="15"/>
      <c r="VNL234" s="120"/>
      <c r="VNM234" s="120"/>
      <c r="VNN234" s="121"/>
      <c r="VNO234" s="121"/>
      <c r="VNP234" s="120"/>
      <c r="VNQ234" s="122"/>
      <c r="VNR234" s="123"/>
      <c r="VNS234" s="124"/>
      <c r="VNT234" s="123"/>
      <c r="VNU234" s="121"/>
      <c r="VNV234" s="121"/>
      <c r="VNW234" s="121"/>
      <c r="VNX234" s="121"/>
      <c r="VNY234" s="121"/>
      <c r="VNZ234" s="121"/>
      <c r="VOA234" s="120"/>
      <c r="VOB234" s="125"/>
      <c r="VOC234" s="121"/>
      <c r="VOD234" s="121"/>
      <c r="VOE234" s="15"/>
      <c r="VOF234" s="15"/>
      <c r="VOG234" s="120"/>
      <c r="VOH234" s="120"/>
      <c r="VOI234" s="121"/>
      <c r="VOJ234" s="121"/>
      <c r="VOK234" s="120"/>
      <c r="VOL234" s="122"/>
      <c r="VOM234" s="123"/>
      <c r="VON234" s="124"/>
      <c r="VOO234" s="123"/>
      <c r="VOP234" s="121"/>
      <c r="VOQ234" s="121"/>
      <c r="VOR234" s="121"/>
      <c r="VOS234" s="121"/>
      <c r="VOT234" s="121"/>
      <c r="VOU234" s="121"/>
      <c r="VOV234" s="120"/>
      <c r="VOW234" s="125"/>
      <c r="VOX234" s="121"/>
      <c r="VOY234" s="121"/>
      <c r="VOZ234" s="15"/>
      <c r="VPA234" s="15"/>
      <c r="VPB234" s="120"/>
      <c r="VPC234" s="120"/>
      <c r="VPD234" s="121"/>
      <c r="VPE234" s="121"/>
      <c r="VPF234" s="120"/>
      <c r="VPG234" s="122"/>
      <c r="VPH234" s="123"/>
      <c r="VPI234" s="124"/>
      <c r="VPJ234" s="123"/>
      <c r="VPK234" s="121"/>
      <c r="VPL234" s="121"/>
      <c r="VPM234" s="121"/>
      <c r="VPN234" s="121"/>
      <c r="VPO234" s="121"/>
      <c r="VPP234" s="121"/>
      <c r="VPQ234" s="120"/>
      <c r="VPR234" s="125"/>
      <c r="VPS234" s="121"/>
      <c r="VPT234" s="121"/>
      <c r="VPU234" s="15"/>
      <c r="VPV234" s="15"/>
      <c r="VPW234" s="120"/>
      <c r="VPX234" s="120"/>
      <c r="VPY234" s="121"/>
      <c r="VPZ234" s="121"/>
      <c r="VQA234" s="120"/>
      <c r="VQB234" s="122"/>
      <c r="VQC234" s="123"/>
      <c r="VQD234" s="124"/>
      <c r="VQE234" s="123"/>
      <c r="VQF234" s="121"/>
      <c r="VQG234" s="121"/>
      <c r="VQH234" s="121"/>
      <c r="VQI234" s="121"/>
      <c r="VQJ234" s="121"/>
      <c r="VQK234" s="121"/>
      <c r="VQL234" s="120"/>
      <c r="VQM234" s="125"/>
      <c r="VQN234" s="121"/>
      <c r="VQO234" s="121"/>
      <c r="VQP234" s="15"/>
      <c r="VQQ234" s="15"/>
      <c r="VQR234" s="120"/>
      <c r="VQS234" s="120"/>
      <c r="VQT234" s="121"/>
      <c r="VQU234" s="121"/>
      <c r="VQV234" s="120"/>
      <c r="VQW234" s="122"/>
      <c r="VQX234" s="123"/>
      <c r="VQY234" s="124"/>
      <c r="VQZ234" s="123"/>
      <c r="VRA234" s="121"/>
      <c r="VRB234" s="121"/>
      <c r="VRC234" s="121"/>
      <c r="VRD234" s="121"/>
      <c r="VRE234" s="121"/>
      <c r="VRF234" s="121"/>
      <c r="VRG234" s="120"/>
      <c r="VRH234" s="125"/>
      <c r="VRI234" s="121"/>
      <c r="VRJ234" s="121"/>
      <c r="VRK234" s="15"/>
      <c r="VRL234" s="15"/>
      <c r="VRM234" s="120"/>
      <c r="VRN234" s="120"/>
      <c r="VRO234" s="121"/>
      <c r="VRP234" s="121"/>
      <c r="VRQ234" s="120"/>
      <c r="VRR234" s="122"/>
      <c r="VRS234" s="123"/>
      <c r="VRT234" s="124"/>
      <c r="VRU234" s="123"/>
      <c r="VRV234" s="121"/>
      <c r="VRW234" s="121"/>
      <c r="VRX234" s="121"/>
      <c r="VRY234" s="121"/>
      <c r="VRZ234" s="121"/>
      <c r="VSA234" s="121"/>
      <c r="VSB234" s="120"/>
      <c r="VSC234" s="125"/>
      <c r="VSD234" s="121"/>
      <c r="VSE234" s="121"/>
      <c r="VSF234" s="15"/>
      <c r="VSG234" s="15"/>
      <c r="VSH234" s="120"/>
      <c r="VSI234" s="120"/>
      <c r="VSJ234" s="121"/>
      <c r="VSK234" s="121"/>
      <c r="VSL234" s="120"/>
      <c r="VSM234" s="122"/>
      <c r="VSN234" s="123"/>
      <c r="VSO234" s="124"/>
      <c r="VSP234" s="123"/>
      <c r="VSQ234" s="121"/>
      <c r="VSR234" s="121"/>
      <c r="VSS234" s="121"/>
      <c r="VST234" s="121"/>
      <c r="VSU234" s="121"/>
      <c r="VSV234" s="121"/>
      <c r="VSW234" s="120"/>
      <c r="VSX234" s="125"/>
      <c r="VSY234" s="121"/>
      <c r="VSZ234" s="121"/>
      <c r="VTA234" s="15"/>
      <c r="VTB234" s="15"/>
      <c r="VTC234" s="120"/>
      <c r="VTD234" s="120"/>
      <c r="VTE234" s="121"/>
      <c r="VTF234" s="121"/>
      <c r="VTG234" s="120"/>
      <c r="VTH234" s="122"/>
      <c r="VTI234" s="123"/>
      <c r="VTJ234" s="124"/>
      <c r="VTK234" s="123"/>
      <c r="VTL234" s="121"/>
      <c r="VTM234" s="121"/>
      <c r="VTN234" s="121"/>
      <c r="VTO234" s="121"/>
      <c r="VTP234" s="121"/>
      <c r="VTQ234" s="121"/>
      <c r="VTR234" s="120"/>
      <c r="VTS234" s="125"/>
      <c r="VTT234" s="121"/>
      <c r="VTU234" s="121"/>
      <c r="VTV234" s="15"/>
      <c r="VTW234" s="15"/>
      <c r="VTX234" s="120"/>
      <c r="VTY234" s="120"/>
      <c r="VTZ234" s="121"/>
      <c r="VUA234" s="121"/>
      <c r="VUB234" s="120"/>
      <c r="VUC234" s="122"/>
      <c r="VUD234" s="123"/>
      <c r="VUE234" s="124"/>
      <c r="VUF234" s="123"/>
      <c r="VUG234" s="121"/>
      <c r="VUH234" s="121"/>
      <c r="VUI234" s="121"/>
      <c r="VUJ234" s="121"/>
      <c r="VUK234" s="121"/>
      <c r="VUL234" s="121"/>
      <c r="VUM234" s="120"/>
      <c r="VUN234" s="125"/>
      <c r="VUO234" s="121"/>
      <c r="VUP234" s="121"/>
      <c r="VUQ234" s="15"/>
      <c r="VUR234" s="15"/>
      <c r="VUS234" s="120"/>
      <c r="VUT234" s="120"/>
      <c r="VUU234" s="121"/>
      <c r="VUV234" s="121"/>
      <c r="VUW234" s="120"/>
      <c r="VUX234" s="122"/>
      <c r="VUY234" s="123"/>
      <c r="VUZ234" s="124"/>
      <c r="VVA234" s="123"/>
      <c r="VVB234" s="121"/>
      <c r="VVC234" s="121"/>
      <c r="VVD234" s="121"/>
      <c r="VVE234" s="121"/>
      <c r="VVF234" s="121"/>
      <c r="VVG234" s="121"/>
      <c r="VVH234" s="120"/>
      <c r="VVI234" s="125"/>
      <c r="VVJ234" s="121"/>
      <c r="VVK234" s="121"/>
      <c r="VVL234" s="15"/>
      <c r="VVM234" s="15"/>
      <c r="VVN234" s="120"/>
      <c r="VVO234" s="120"/>
      <c r="VVP234" s="121"/>
      <c r="VVQ234" s="121"/>
      <c r="VVR234" s="120"/>
      <c r="VVS234" s="122"/>
      <c r="VVT234" s="123"/>
      <c r="VVU234" s="124"/>
      <c r="VVV234" s="123"/>
      <c r="VVW234" s="121"/>
      <c r="VVX234" s="121"/>
      <c r="VVY234" s="121"/>
      <c r="VVZ234" s="121"/>
      <c r="VWA234" s="121"/>
      <c r="VWB234" s="121"/>
      <c r="VWC234" s="120"/>
      <c r="VWD234" s="125"/>
      <c r="VWE234" s="121"/>
      <c r="VWF234" s="121"/>
      <c r="VWG234" s="15"/>
      <c r="VWH234" s="15"/>
      <c r="VWI234" s="120"/>
      <c r="VWJ234" s="120"/>
      <c r="VWK234" s="121"/>
      <c r="VWL234" s="121"/>
      <c r="VWM234" s="120"/>
      <c r="VWN234" s="122"/>
      <c r="VWO234" s="123"/>
      <c r="VWP234" s="124"/>
      <c r="VWQ234" s="123"/>
      <c r="VWR234" s="121"/>
      <c r="VWS234" s="121"/>
      <c r="VWT234" s="121"/>
      <c r="VWU234" s="121"/>
      <c r="VWV234" s="121"/>
      <c r="VWW234" s="121"/>
      <c r="VWX234" s="120"/>
      <c r="VWY234" s="125"/>
      <c r="VWZ234" s="121"/>
      <c r="VXA234" s="121"/>
      <c r="VXB234" s="15"/>
      <c r="VXC234" s="15"/>
      <c r="VXD234" s="120"/>
      <c r="VXE234" s="120"/>
      <c r="VXF234" s="121"/>
      <c r="VXG234" s="121"/>
      <c r="VXH234" s="120"/>
      <c r="VXI234" s="122"/>
      <c r="VXJ234" s="123"/>
      <c r="VXK234" s="124"/>
      <c r="VXL234" s="123"/>
      <c r="VXM234" s="121"/>
      <c r="VXN234" s="121"/>
      <c r="VXO234" s="121"/>
      <c r="VXP234" s="121"/>
      <c r="VXQ234" s="121"/>
      <c r="VXR234" s="121"/>
      <c r="VXS234" s="120"/>
      <c r="VXT234" s="125"/>
      <c r="VXU234" s="121"/>
      <c r="VXV234" s="121"/>
      <c r="VXW234" s="15"/>
      <c r="VXX234" s="15"/>
      <c r="VXY234" s="120"/>
      <c r="VXZ234" s="120"/>
      <c r="VYA234" s="121"/>
      <c r="VYB234" s="121"/>
      <c r="VYC234" s="120"/>
      <c r="VYD234" s="122"/>
      <c r="VYE234" s="123"/>
      <c r="VYF234" s="124"/>
      <c r="VYG234" s="123"/>
      <c r="VYH234" s="121"/>
      <c r="VYI234" s="121"/>
      <c r="VYJ234" s="121"/>
      <c r="VYK234" s="121"/>
      <c r="VYL234" s="121"/>
      <c r="VYM234" s="121"/>
      <c r="VYN234" s="120"/>
      <c r="VYO234" s="125"/>
      <c r="VYP234" s="121"/>
      <c r="VYQ234" s="121"/>
      <c r="VYR234" s="15"/>
      <c r="VYS234" s="15"/>
      <c r="VYT234" s="120"/>
      <c r="VYU234" s="120"/>
      <c r="VYV234" s="121"/>
      <c r="VYW234" s="121"/>
      <c r="VYX234" s="120"/>
      <c r="VYY234" s="122"/>
      <c r="VYZ234" s="123"/>
      <c r="VZA234" s="124"/>
      <c r="VZB234" s="123"/>
      <c r="VZC234" s="121"/>
      <c r="VZD234" s="121"/>
      <c r="VZE234" s="121"/>
      <c r="VZF234" s="121"/>
      <c r="VZG234" s="121"/>
      <c r="VZH234" s="121"/>
      <c r="VZI234" s="120"/>
      <c r="VZJ234" s="125"/>
      <c r="VZK234" s="121"/>
      <c r="VZL234" s="121"/>
      <c r="VZM234" s="15"/>
      <c r="VZN234" s="15"/>
      <c r="VZO234" s="120"/>
      <c r="VZP234" s="120"/>
      <c r="VZQ234" s="121"/>
      <c r="VZR234" s="121"/>
      <c r="VZS234" s="120"/>
      <c r="VZT234" s="122"/>
      <c r="VZU234" s="123"/>
      <c r="VZV234" s="124"/>
      <c r="VZW234" s="123"/>
      <c r="VZX234" s="121"/>
      <c r="VZY234" s="121"/>
      <c r="VZZ234" s="121"/>
      <c r="WAA234" s="121"/>
      <c r="WAB234" s="121"/>
      <c r="WAC234" s="121"/>
      <c r="WAD234" s="120"/>
      <c r="WAE234" s="125"/>
      <c r="WAF234" s="121"/>
      <c r="WAG234" s="121"/>
      <c r="WAH234" s="15"/>
      <c r="WAI234" s="15"/>
      <c r="WAJ234" s="120"/>
      <c r="WAK234" s="120"/>
      <c r="WAL234" s="121"/>
      <c r="WAM234" s="121"/>
      <c r="WAN234" s="120"/>
      <c r="WAO234" s="122"/>
      <c r="WAP234" s="123"/>
      <c r="WAQ234" s="124"/>
      <c r="WAR234" s="123"/>
      <c r="WAS234" s="121"/>
      <c r="WAT234" s="121"/>
      <c r="WAU234" s="121"/>
      <c r="WAV234" s="121"/>
      <c r="WAW234" s="121"/>
      <c r="WAX234" s="121"/>
      <c r="WAY234" s="120"/>
      <c r="WAZ234" s="125"/>
      <c r="WBA234" s="121"/>
      <c r="WBB234" s="121"/>
      <c r="WBC234" s="15"/>
      <c r="WBD234" s="15"/>
      <c r="WBE234" s="120"/>
      <c r="WBF234" s="120"/>
      <c r="WBG234" s="121"/>
      <c r="WBH234" s="121"/>
      <c r="WBI234" s="120"/>
      <c r="WBJ234" s="122"/>
      <c r="WBK234" s="123"/>
      <c r="WBL234" s="124"/>
      <c r="WBM234" s="123"/>
      <c r="WBN234" s="121"/>
      <c r="WBO234" s="121"/>
      <c r="WBP234" s="121"/>
      <c r="WBQ234" s="121"/>
      <c r="WBR234" s="121"/>
      <c r="WBS234" s="121"/>
      <c r="WBT234" s="120"/>
      <c r="WBU234" s="125"/>
      <c r="WBV234" s="121"/>
      <c r="WBW234" s="121"/>
      <c r="WBX234" s="15"/>
      <c r="WBY234" s="15"/>
      <c r="WBZ234" s="120"/>
      <c r="WCA234" s="120"/>
      <c r="WCB234" s="121"/>
      <c r="WCC234" s="121"/>
      <c r="WCD234" s="120"/>
      <c r="WCE234" s="122"/>
      <c r="WCF234" s="123"/>
      <c r="WCG234" s="124"/>
      <c r="WCH234" s="123"/>
      <c r="WCI234" s="121"/>
      <c r="WCJ234" s="121"/>
      <c r="WCK234" s="121"/>
      <c r="WCL234" s="121"/>
      <c r="WCM234" s="121"/>
      <c r="WCN234" s="121"/>
      <c r="WCO234" s="120"/>
      <c r="WCP234" s="125"/>
      <c r="WCQ234" s="121"/>
      <c r="WCR234" s="121"/>
      <c r="WCS234" s="15"/>
      <c r="WCT234" s="15"/>
      <c r="WCU234" s="120"/>
      <c r="WCV234" s="120"/>
      <c r="WCW234" s="121"/>
      <c r="WCX234" s="121"/>
      <c r="WCY234" s="120"/>
      <c r="WCZ234" s="122"/>
      <c r="WDA234" s="123"/>
      <c r="WDB234" s="124"/>
      <c r="WDC234" s="123"/>
      <c r="WDD234" s="121"/>
      <c r="WDE234" s="121"/>
      <c r="WDF234" s="121"/>
      <c r="WDG234" s="121"/>
      <c r="WDH234" s="121"/>
      <c r="WDI234" s="121"/>
      <c r="WDJ234" s="120"/>
      <c r="WDK234" s="125"/>
      <c r="WDL234" s="121"/>
      <c r="WDM234" s="121"/>
      <c r="WDN234" s="15"/>
      <c r="WDO234" s="15"/>
      <c r="WDP234" s="120"/>
      <c r="WDQ234" s="120"/>
      <c r="WDR234" s="121"/>
      <c r="WDS234" s="121"/>
      <c r="WDT234" s="120"/>
      <c r="WDU234" s="122"/>
      <c r="WDV234" s="123"/>
      <c r="WDW234" s="124"/>
      <c r="WDX234" s="123"/>
      <c r="WDY234" s="121"/>
      <c r="WDZ234" s="121"/>
      <c r="WEA234" s="121"/>
      <c r="WEB234" s="121"/>
      <c r="WEC234" s="121"/>
      <c r="WED234" s="121"/>
      <c r="WEE234" s="120"/>
      <c r="WEF234" s="125"/>
      <c r="WEG234" s="121"/>
      <c r="WEH234" s="121"/>
      <c r="WEI234" s="15"/>
      <c r="WEJ234" s="15"/>
      <c r="WEK234" s="120"/>
      <c r="WEL234" s="120"/>
      <c r="WEM234" s="121"/>
      <c r="WEN234" s="121"/>
      <c r="WEO234" s="120"/>
      <c r="WEP234" s="122"/>
      <c r="WEQ234" s="123"/>
      <c r="WER234" s="124"/>
      <c r="WES234" s="123"/>
      <c r="WET234" s="121"/>
      <c r="WEU234" s="121"/>
      <c r="WEV234" s="121"/>
      <c r="WEW234" s="121"/>
      <c r="WEX234" s="121"/>
      <c r="WEY234" s="121"/>
      <c r="WEZ234" s="120"/>
      <c r="WFA234" s="125"/>
      <c r="WFB234" s="121"/>
      <c r="WFC234" s="121"/>
      <c r="WFD234" s="15"/>
      <c r="WFE234" s="15"/>
      <c r="WFF234" s="120"/>
      <c r="WFG234" s="120"/>
      <c r="WFH234" s="121"/>
      <c r="WFI234" s="121"/>
      <c r="WFJ234" s="120"/>
      <c r="WFK234" s="122"/>
      <c r="WFL234" s="123"/>
      <c r="WFM234" s="124"/>
      <c r="WFN234" s="123"/>
      <c r="WFO234" s="121"/>
      <c r="WFP234" s="121"/>
      <c r="WFQ234" s="121"/>
      <c r="WFR234" s="121"/>
      <c r="WFS234" s="121"/>
      <c r="WFT234" s="121"/>
      <c r="WFU234" s="120"/>
      <c r="WFV234" s="125"/>
      <c r="WFW234" s="121"/>
      <c r="WFX234" s="121"/>
      <c r="WFY234" s="15"/>
      <c r="WFZ234" s="15"/>
      <c r="WGA234" s="120"/>
      <c r="WGB234" s="120"/>
      <c r="WGC234" s="121"/>
      <c r="WGD234" s="121"/>
      <c r="WGE234" s="120"/>
      <c r="WGF234" s="122"/>
      <c r="WGG234" s="123"/>
      <c r="WGH234" s="124"/>
      <c r="WGI234" s="123"/>
      <c r="WGJ234" s="121"/>
      <c r="WGK234" s="121"/>
      <c r="WGL234" s="121"/>
      <c r="WGM234" s="121"/>
      <c r="WGN234" s="121"/>
      <c r="WGO234" s="121"/>
      <c r="WGP234" s="120"/>
      <c r="WGQ234" s="125"/>
      <c r="WGR234" s="121"/>
      <c r="WGS234" s="121"/>
      <c r="WGT234" s="15"/>
      <c r="WGU234" s="15"/>
      <c r="WGV234" s="120"/>
      <c r="WGW234" s="120"/>
      <c r="WGX234" s="121"/>
      <c r="WGY234" s="121"/>
      <c r="WGZ234" s="120"/>
      <c r="WHA234" s="122"/>
      <c r="WHB234" s="123"/>
      <c r="WHC234" s="124"/>
      <c r="WHD234" s="123"/>
      <c r="WHE234" s="121"/>
      <c r="WHF234" s="121"/>
      <c r="WHG234" s="121"/>
      <c r="WHH234" s="121"/>
      <c r="WHI234" s="121"/>
      <c r="WHJ234" s="121"/>
      <c r="WHK234" s="120"/>
      <c r="WHL234" s="125"/>
      <c r="WHM234" s="121"/>
      <c r="WHN234" s="121"/>
      <c r="WHO234" s="15"/>
      <c r="WHP234" s="15"/>
      <c r="WHQ234" s="120"/>
      <c r="WHR234" s="120"/>
      <c r="WHS234" s="121"/>
      <c r="WHT234" s="121"/>
      <c r="WHU234" s="120"/>
      <c r="WHV234" s="122"/>
      <c r="WHW234" s="123"/>
      <c r="WHX234" s="124"/>
      <c r="WHY234" s="123"/>
      <c r="WHZ234" s="121"/>
      <c r="WIA234" s="121"/>
      <c r="WIB234" s="121"/>
      <c r="WIC234" s="121"/>
      <c r="WID234" s="121"/>
      <c r="WIE234" s="121"/>
      <c r="WIF234" s="120"/>
      <c r="WIG234" s="125"/>
      <c r="WIH234" s="121"/>
      <c r="WII234" s="121"/>
      <c r="WIJ234" s="15"/>
      <c r="WIK234" s="15"/>
      <c r="WIL234" s="120"/>
      <c r="WIM234" s="120"/>
      <c r="WIN234" s="121"/>
      <c r="WIO234" s="121"/>
      <c r="WIP234" s="120"/>
      <c r="WIQ234" s="122"/>
      <c r="WIR234" s="123"/>
      <c r="WIS234" s="124"/>
      <c r="WIT234" s="123"/>
      <c r="WIU234" s="121"/>
      <c r="WIV234" s="121"/>
      <c r="WIW234" s="121"/>
      <c r="WIX234" s="121"/>
      <c r="WIY234" s="121"/>
      <c r="WIZ234" s="121"/>
      <c r="WJA234" s="120"/>
      <c r="WJB234" s="125"/>
      <c r="WJC234" s="121"/>
      <c r="WJD234" s="121"/>
      <c r="WJE234" s="15"/>
      <c r="WJF234" s="15"/>
      <c r="WJG234" s="120"/>
      <c r="WJH234" s="120"/>
      <c r="WJI234" s="121"/>
      <c r="WJJ234" s="121"/>
      <c r="WJK234" s="120"/>
      <c r="WJL234" s="122"/>
      <c r="WJM234" s="123"/>
      <c r="WJN234" s="124"/>
      <c r="WJO234" s="123"/>
      <c r="WJP234" s="121"/>
      <c r="WJQ234" s="121"/>
      <c r="WJR234" s="121"/>
      <c r="WJS234" s="121"/>
      <c r="WJT234" s="121"/>
      <c r="WJU234" s="121"/>
      <c r="WJV234" s="120"/>
      <c r="WJW234" s="125"/>
      <c r="WJX234" s="121"/>
      <c r="WJY234" s="121"/>
      <c r="WJZ234" s="15"/>
      <c r="WKA234" s="15"/>
      <c r="WKB234" s="120"/>
      <c r="WKC234" s="120"/>
      <c r="WKD234" s="121"/>
      <c r="WKE234" s="121"/>
      <c r="WKF234" s="120"/>
      <c r="WKG234" s="122"/>
      <c r="WKH234" s="123"/>
      <c r="WKI234" s="124"/>
      <c r="WKJ234" s="123"/>
      <c r="WKK234" s="121"/>
      <c r="WKL234" s="121"/>
      <c r="WKM234" s="121"/>
      <c r="WKN234" s="121"/>
      <c r="WKO234" s="121"/>
      <c r="WKP234" s="121"/>
      <c r="WKQ234" s="120"/>
      <c r="WKR234" s="125"/>
      <c r="WKS234" s="121"/>
      <c r="WKT234" s="121"/>
      <c r="WKU234" s="15"/>
      <c r="WKV234" s="15"/>
      <c r="WKW234" s="120"/>
      <c r="WKX234" s="120"/>
      <c r="WKY234" s="121"/>
      <c r="WKZ234" s="121"/>
      <c r="WLA234" s="120"/>
      <c r="WLB234" s="122"/>
      <c r="WLC234" s="123"/>
      <c r="WLD234" s="124"/>
      <c r="WLE234" s="123"/>
      <c r="WLF234" s="121"/>
      <c r="WLG234" s="121"/>
      <c r="WLH234" s="121"/>
      <c r="WLI234" s="121"/>
      <c r="WLJ234" s="121"/>
      <c r="WLK234" s="121"/>
      <c r="WLL234" s="120"/>
      <c r="WLM234" s="125"/>
      <c r="WLN234" s="121"/>
      <c r="WLO234" s="121"/>
      <c r="WLP234" s="15"/>
      <c r="WLQ234" s="15"/>
      <c r="WLR234" s="120"/>
      <c r="WLS234" s="120"/>
      <c r="WLT234" s="121"/>
      <c r="WLU234" s="121"/>
      <c r="WLV234" s="120"/>
      <c r="WLW234" s="122"/>
      <c r="WLX234" s="123"/>
      <c r="WLY234" s="124"/>
      <c r="WLZ234" s="123"/>
      <c r="WMA234" s="121"/>
      <c r="WMB234" s="121"/>
      <c r="WMC234" s="121"/>
      <c r="WMD234" s="121"/>
      <c r="WME234" s="121"/>
      <c r="WMF234" s="121"/>
      <c r="WMG234" s="120"/>
      <c r="WMH234" s="125"/>
      <c r="WMI234" s="121"/>
      <c r="WMJ234" s="121"/>
      <c r="WMK234" s="15"/>
      <c r="WML234" s="15"/>
      <c r="WMM234" s="120"/>
      <c r="WMN234" s="120"/>
      <c r="WMO234" s="121"/>
      <c r="WMP234" s="121"/>
      <c r="WMQ234" s="120"/>
      <c r="WMR234" s="122"/>
      <c r="WMS234" s="123"/>
      <c r="WMT234" s="124"/>
      <c r="WMU234" s="123"/>
      <c r="WMV234" s="121"/>
      <c r="WMW234" s="121"/>
      <c r="WMX234" s="121"/>
      <c r="WMY234" s="121"/>
      <c r="WMZ234" s="121"/>
      <c r="WNA234" s="121"/>
      <c r="WNB234" s="120"/>
      <c r="WNC234" s="125"/>
      <c r="WND234" s="121"/>
      <c r="WNE234" s="121"/>
      <c r="WNF234" s="15"/>
      <c r="WNG234" s="15"/>
      <c r="WNH234" s="120"/>
      <c r="WNI234" s="120"/>
      <c r="WNJ234" s="121"/>
      <c r="WNK234" s="121"/>
      <c r="WNL234" s="120"/>
      <c r="WNM234" s="122"/>
      <c r="WNN234" s="123"/>
      <c r="WNO234" s="124"/>
      <c r="WNP234" s="123"/>
      <c r="WNQ234" s="121"/>
      <c r="WNR234" s="121"/>
      <c r="WNS234" s="121"/>
      <c r="WNT234" s="121"/>
      <c r="WNU234" s="121"/>
      <c r="WNV234" s="121"/>
      <c r="WNW234" s="120"/>
      <c r="WNX234" s="125"/>
      <c r="WNY234" s="121"/>
      <c r="WNZ234" s="121"/>
      <c r="WOA234" s="15"/>
      <c r="WOB234" s="15"/>
      <c r="WOC234" s="120"/>
      <c r="WOD234" s="120"/>
      <c r="WOE234" s="121"/>
      <c r="WOF234" s="121"/>
      <c r="WOG234" s="120"/>
      <c r="WOH234" s="122"/>
      <c r="WOI234" s="123"/>
      <c r="WOJ234" s="124"/>
      <c r="WOK234" s="123"/>
      <c r="WOL234" s="121"/>
      <c r="WOM234" s="121"/>
      <c r="WON234" s="121"/>
      <c r="WOO234" s="121"/>
      <c r="WOP234" s="121"/>
      <c r="WOQ234" s="121"/>
      <c r="WOR234" s="120"/>
      <c r="WOS234" s="125"/>
      <c r="WOT234" s="121"/>
      <c r="WOU234" s="121"/>
      <c r="WOV234" s="15"/>
      <c r="WOW234" s="15"/>
      <c r="WOX234" s="120"/>
      <c r="WOY234" s="120"/>
      <c r="WOZ234" s="121"/>
      <c r="WPA234" s="121"/>
      <c r="WPB234" s="120"/>
      <c r="WPC234" s="122"/>
      <c r="WPD234" s="123"/>
      <c r="WPE234" s="124"/>
      <c r="WPF234" s="123"/>
      <c r="WPG234" s="121"/>
      <c r="WPH234" s="121"/>
      <c r="WPI234" s="121"/>
      <c r="WPJ234" s="121"/>
      <c r="WPK234" s="121"/>
      <c r="WPL234" s="121"/>
      <c r="WPM234" s="120"/>
      <c r="WPN234" s="125"/>
      <c r="WPO234" s="121"/>
      <c r="WPP234" s="121"/>
      <c r="WPQ234" s="15"/>
      <c r="WPR234" s="15"/>
      <c r="WPS234" s="120"/>
      <c r="WPT234" s="120"/>
      <c r="WPU234" s="121"/>
      <c r="WPV234" s="121"/>
      <c r="WPW234" s="120"/>
      <c r="WPX234" s="122"/>
      <c r="WPY234" s="123"/>
      <c r="WPZ234" s="124"/>
      <c r="WQA234" s="123"/>
      <c r="WQB234" s="121"/>
      <c r="WQC234" s="121"/>
      <c r="WQD234" s="121"/>
      <c r="WQE234" s="121"/>
      <c r="WQF234" s="121"/>
      <c r="WQG234" s="121"/>
      <c r="WQH234" s="120"/>
      <c r="WQI234" s="125"/>
      <c r="WQJ234" s="121"/>
      <c r="WQK234" s="121"/>
      <c r="WQL234" s="15"/>
      <c r="WQM234" s="15"/>
      <c r="WQN234" s="120"/>
      <c r="WQO234" s="120"/>
      <c r="WQP234" s="121"/>
      <c r="WQQ234" s="121"/>
      <c r="WQR234" s="120"/>
      <c r="WQS234" s="122"/>
      <c r="WQT234" s="123"/>
      <c r="WQU234" s="124"/>
      <c r="WQV234" s="123"/>
      <c r="WQW234" s="121"/>
      <c r="WQX234" s="121"/>
      <c r="WQY234" s="121"/>
      <c r="WQZ234" s="121"/>
      <c r="WRA234" s="121"/>
      <c r="WRB234" s="121"/>
      <c r="WRC234" s="120"/>
      <c r="WRD234" s="125"/>
      <c r="WRE234" s="121"/>
      <c r="WRF234" s="121"/>
      <c r="WRG234" s="15"/>
      <c r="WRH234" s="15"/>
      <c r="WRI234" s="120"/>
      <c r="WRJ234" s="120"/>
      <c r="WRK234" s="121"/>
      <c r="WRL234" s="121"/>
      <c r="WRM234" s="120"/>
      <c r="WRN234" s="122"/>
      <c r="WRO234" s="123"/>
      <c r="WRP234" s="124"/>
      <c r="WRQ234" s="123"/>
      <c r="WRR234" s="121"/>
      <c r="WRS234" s="121"/>
      <c r="WRT234" s="121"/>
      <c r="WRU234" s="121"/>
      <c r="WRV234" s="121"/>
      <c r="WRW234" s="121"/>
      <c r="WRX234" s="120"/>
      <c r="WRY234" s="125"/>
      <c r="WRZ234" s="121"/>
      <c r="WSA234" s="121"/>
      <c r="WSB234" s="15"/>
      <c r="WSC234" s="15"/>
      <c r="WSD234" s="120"/>
      <c r="WSE234" s="120"/>
      <c r="WSF234" s="121"/>
      <c r="WSG234" s="121"/>
      <c r="WSH234" s="120"/>
      <c r="WSI234" s="122"/>
      <c r="WSJ234" s="123"/>
      <c r="WSK234" s="124"/>
      <c r="WSL234" s="123"/>
      <c r="WSM234" s="121"/>
      <c r="WSN234" s="121"/>
      <c r="WSO234" s="121"/>
      <c r="WSP234" s="121"/>
      <c r="WSQ234" s="121"/>
      <c r="WSR234" s="121"/>
      <c r="WSS234" s="120"/>
      <c r="WST234" s="125"/>
      <c r="WSU234" s="121"/>
      <c r="WSV234" s="121"/>
      <c r="WSW234" s="15"/>
      <c r="WSX234" s="15"/>
      <c r="WSY234" s="120"/>
      <c r="WSZ234" s="120"/>
      <c r="WTA234" s="121"/>
      <c r="WTB234" s="121"/>
      <c r="WTC234" s="120"/>
      <c r="WTD234" s="122"/>
      <c r="WTE234" s="123"/>
      <c r="WTF234" s="124"/>
      <c r="WTG234" s="123"/>
      <c r="WTH234" s="121"/>
      <c r="WTI234" s="121"/>
      <c r="WTJ234" s="121"/>
      <c r="WTK234" s="121"/>
      <c r="WTL234" s="121"/>
      <c r="WTM234" s="121"/>
      <c r="WTN234" s="120"/>
      <c r="WTO234" s="125"/>
      <c r="WTP234" s="121"/>
      <c r="WTQ234" s="121"/>
      <c r="WTR234" s="15"/>
      <c r="WTS234" s="15"/>
      <c r="WTT234" s="120"/>
      <c r="WTU234" s="120"/>
      <c r="WTV234" s="121"/>
      <c r="WTW234" s="121"/>
      <c r="WTX234" s="120"/>
      <c r="WTY234" s="122"/>
      <c r="WTZ234" s="123"/>
      <c r="WUA234" s="124"/>
      <c r="WUB234" s="123"/>
      <c r="WUC234" s="121"/>
      <c r="WUD234" s="121"/>
      <c r="WUE234" s="121"/>
      <c r="WUF234" s="121"/>
      <c r="WUG234" s="121"/>
      <c r="WUH234" s="121"/>
      <c r="WUI234" s="120"/>
      <c r="WUJ234" s="125"/>
      <c r="WUK234" s="121"/>
      <c r="WUL234" s="121"/>
      <c r="WUM234" s="15"/>
      <c r="WUN234" s="15"/>
      <c r="WUO234" s="120"/>
      <c r="WUP234" s="120"/>
      <c r="WUQ234" s="121"/>
      <c r="WUR234" s="121"/>
      <c r="WUS234" s="120"/>
      <c r="WUT234" s="122"/>
      <c r="WUU234" s="123"/>
      <c r="WUV234" s="124"/>
      <c r="WUW234" s="123"/>
      <c r="WUX234" s="121"/>
      <c r="WUY234" s="121"/>
      <c r="WUZ234" s="121"/>
      <c r="WVA234" s="121"/>
      <c r="WVB234" s="121"/>
      <c r="WVC234" s="121"/>
      <c r="WVD234" s="120"/>
      <c r="WVE234" s="125"/>
      <c r="WVF234" s="121"/>
      <c r="WVG234" s="121"/>
      <c r="WVH234" s="15"/>
      <c r="WVI234" s="15"/>
      <c r="WVJ234" s="120"/>
      <c r="WVK234" s="120"/>
      <c r="WVL234" s="121"/>
      <c r="WVM234" s="121"/>
      <c r="WVN234" s="120"/>
      <c r="WVO234" s="122"/>
      <c r="WVP234" s="123"/>
      <c r="WVQ234" s="124"/>
      <c r="WVR234" s="123"/>
      <c r="WVS234" s="121"/>
      <c r="WVT234" s="121"/>
      <c r="WVU234" s="121"/>
      <c r="WVV234" s="121"/>
      <c r="WVW234" s="121"/>
      <c r="WVX234" s="121"/>
      <c r="WVY234" s="120"/>
      <c r="WVZ234" s="125"/>
      <c r="WWA234" s="121"/>
      <c r="WWB234" s="121"/>
      <c r="WWC234" s="15"/>
      <c r="WWD234" s="15"/>
      <c r="WWE234" s="120"/>
      <c r="WWF234" s="120"/>
      <c r="WWG234" s="121"/>
      <c r="WWH234" s="121"/>
      <c r="WWI234" s="120"/>
      <c r="WWJ234" s="122"/>
      <c r="WWK234" s="123"/>
      <c r="WWL234" s="124"/>
      <c r="WWM234" s="123"/>
      <c r="WWN234" s="121"/>
      <c r="WWO234" s="121"/>
      <c r="WWP234" s="121"/>
      <c r="WWQ234" s="121"/>
      <c r="WWR234" s="121"/>
      <c r="WWS234" s="121"/>
      <c r="WWT234" s="120"/>
      <c r="WWU234" s="125"/>
      <c r="WWV234" s="121"/>
      <c r="WWW234" s="121"/>
      <c r="WWX234" s="15"/>
      <c r="WWY234" s="15"/>
      <c r="WWZ234" s="120"/>
      <c r="WXA234" s="120"/>
      <c r="WXB234" s="121"/>
      <c r="WXC234" s="121"/>
      <c r="WXD234" s="120"/>
      <c r="WXE234" s="122"/>
      <c r="WXF234" s="123"/>
      <c r="WXG234" s="124"/>
      <c r="WXH234" s="123"/>
      <c r="WXI234" s="121"/>
      <c r="WXJ234" s="121"/>
      <c r="WXK234" s="121"/>
      <c r="WXL234" s="121"/>
      <c r="WXM234" s="121"/>
      <c r="WXN234" s="121"/>
      <c r="WXO234" s="120"/>
      <c r="WXP234" s="125"/>
      <c r="WXQ234" s="121"/>
      <c r="WXR234" s="121"/>
      <c r="WXS234" s="15"/>
      <c r="WXT234" s="15"/>
      <c r="WXU234" s="120"/>
      <c r="WXV234" s="120"/>
      <c r="WXW234" s="121"/>
      <c r="WXX234" s="121"/>
      <c r="WXY234" s="120"/>
      <c r="WXZ234" s="122"/>
      <c r="WYA234" s="123"/>
      <c r="WYB234" s="124"/>
      <c r="WYC234" s="123"/>
      <c r="WYD234" s="121"/>
      <c r="WYE234" s="121"/>
      <c r="WYF234" s="121"/>
      <c r="WYG234" s="121"/>
      <c r="WYH234" s="121"/>
      <c r="WYI234" s="121"/>
      <c r="WYJ234" s="120"/>
      <c r="WYK234" s="125"/>
      <c r="WYL234" s="121"/>
      <c r="WYM234" s="121"/>
      <c r="WYN234" s="15"/>
      <c r="WYO234" s="15"/>
      <c r="WYP234" s="120"/>
      <c r="WYQ234" s="120"/>
      <c r="WYR234" s="121"/>
      <c r="WYS234" s="121"/>
      <c r="WYT234" s="120"/>
      <c r="WYU234" s="122"/>
      <c r="WYV234" s="123"/>
      <c r="WYW234" s="124"/>
      <c r="WYX234" s="123"/>
      <c r="WYY234" s="121"/>
      <c r="WYZ234" s="121"/>
      <c r="WZA234" s="121"/>
      <c r="WZB234" s="121"/>
      <c r="WZC234" s="121"/>
      <c r="WZD234" s="121"/>
      <c r="WZE234" s="120"/>
      <c r="WZF234" s="125"/>
      <c r="WZG234" s="121"/>
      <c r="WZH234" s="121"/>
      <c r="WZI234" s="15"/>
      <c r="WZJ234" s="15"/>
      <c r="WZK234" s="120"/>
      <c r="WZL234" s="120"/>
      <c r="WZM234" s="121"/>
      <c r="WZN234" s="121"/>
      <c r="WZO234" s="120"/>
      <c r="WZP234" s="122"/>
      <c r="WZQ234" s="123"/>
      <c r="WZR234" s="124"/>
      <c r="WZS234" s="123"/>
      <c r="WZT234" s="121"/>
      <c r="WZU234" s="121"/>
      <c r="WZV234" s="121"/>
      <c r="WZW234" s="121"/>
      <c r="WZX234" s="121"/>
      <c r="WZY234" s="121"/>
      <c r="WZZ234" s="120"/>
      <c r="XAA234" s="125"/>
      <c r="XAB234" s="121"/>
      <c r="XAC234" s="121"/>
      <c r="XAD234" s="15"/>
      <c r="XAE234" s="15"/>
      <c r="XAF234" s="120"/>
      <c r="XAG234" s="120"/>
      <c r="XAH234" s="121"/>
      <c r="XAI234" s="121"/>
      <c r="XAJ234" s="120"/>
      <c r="XAK234" s="122"/>
      <c r="XAL234" s="123"/>
      <c r="XAM234" s="124"/>
      <c r="XAN234" s="123"/>
      <c r="XAO234" s="121"/>
      <c r="XAP234" s="121"/>
      <c r="XAQ234" s="121"/>
      <c r="XAR234" s="121"/>
      <c r="XAS234" s="121"/>
      <c r="XAT234" s="121"/>
      <c r="XAU234" s="120"/>
      <c r="XAV234" s="125"/>
      <c r="XAW234" s="121"/>
      <c r="XAX234" s="121"/>
      <c r="XAY234" s="15"/>
      <c r="XAZ234" s="15"/>
      <c r="XBA234" s="120"/>
      <c r="XBB234" s="120"/>
      <c r="XBC234" s="121"/>
      <c r="XBD234" s="121"/>
      <c r="XBE234" s="120"/>
      <c r="XBF234" s="122"/>
      <c r="XBG234" s="123"/>
      <c r="XBH234" s="124"/>
      <c r="XBI234" s="123"/>
      <c r="XBJ234" s="121"/>
      <c r="XBK234" s="121"/>
      <c r="XBL234" s="121"/>
      <c r="XBM234" s="121"/>
      <c r="XBN234" s="121"/>
      <c r="XBO234" s="121"/>
      <c r="XBP234" s="120"/>
      <c r="XBQ234" s="125"/>
      <c r="XBR234" s="121"/>
      <c r="XBS234" s="121"/>
      <c r="XBT234" s="15"/>
      <c r="XBU234" s="15"/>
      <c r="XBV234" s="120"/>
      <c r="XBW234" s="120"/>
      <c r="XBX234" s="121"/>
      <c r="XBY234" s="121"/>
      <c r="XBZ234" s="120"/>
      <c r="XCA234" s="122"/>
      <c r="XCB234" s="123"/>
      <c r="XCC234" s="124"/>
      <c r="XCD234" s="123"/>
      <c r="XCE234" s="121"/>
      <c r="XCF234" s="121"/>
      <c r="XCG234" s="121"/>
      <c r="XCH234" s="121"/>
      <c r="XCI234" s="121"/>
      <c r="XCJ234" s="121"/>
      <c r="XCK234" s="120"/>
      <c r="XCL234" s="125"/>
      <c r="XCM234" s="121"/>
      <c r="XCN234" s="121"/>
      <c r="XCO234" s="15"/>
      <c r="XCP234" s="15"/>
      <c r="XCQ234" s="120"/>
      <c r="XCR234" s="120"/>
      <c r="XCS234" s="121"/>
      <c r="XCT234" s="121"/>
      <c r="XCU234" s="120"/>
      <c r="XCV234" s="122"/>
      <c r="XCW234" s="123"/>
      <c r="XCX234" s="124"/>
      <c r="XCY234" s="123"/>
      <c r="XCZ234" s="121"/>
      <c r="XDA234" s="121"/>
      <c r="XDB234" s="121"/>
      <c r="XDC234" s="121"/>
      <c r="XDD234" s="121"/>
      <c r="XDE234" s="121"/>
      <c r="XDF234" s="120"/>
      <c r="XDG234" s="125"/>
      <c r="XDH234" s="121"/>
      <c r="XDI234" s="121"/>
      <c r="XDJ234" s="15"/>
      <c r="XDK234" s="15"/>
      <c r="XDL234" s="120"/>
      <c r="XDM234" s="120"/>
      <c r="XDN234" s="121"/>
      <c r="XDO234" s="121"/>
      <c r="XDP234" s="120"/>
      <c r="XDQ234" s="122"/>
      <c r="XDR234" s="123"/>
      <c r="XDS234" s="124"/>
      <c r="XDT234" s="123"/>
      <c r="XDU234" s="121"/>
      <c r="XDV234" s="121"/>
      <c r="XDW234" s="121"/>
      <c r="XDX234" s="121"/>
      <c r="XDY234" s="121"/>
      <c r="XDZ234" s="121"/>
      <c r="XEA234" s="120"/>
      <c r="XEB234" s="125"/>
      <c r="XEC234" s="121"/>
      <c r="XED234" s="121"/>
      <c r="XEE234" s="15"/>
      <c r="XEF234" s="15"/>
      <c r="XEG234" s="120"/>
      <c r="XEH234" s="120"/>
      <c r="XEI234" s="121"/>
      <c r="XEJ234" s="121"/>
      <c r="XEK234" s="120"/>
      <c r="XEL234" s="122"/>
      <c r="XEM234" s="123"/>
      <c r="XEN234" s="124"/>
      <c r="XEO234" s="123"/>
      <c r="XEP234" s="121"/>
      <c r="XEQ234" s="121"/>
      <c r="XER234" s="121"/>
      <c r="XES234" s="121"/>
      <c r="XET234" s="121"/>
      <c r="XEU234" s="121"/>
      <c r="XEV234" s="120"/>
      <c r="XEW234" s="125"/>
      <c r="XEX234" s="121"/>
      <c r="XEY234" s="121"/>
      <c r="XEZ234" s="15"/>
      <c r="XFA234" s="15"/>
      <c r="XFB234" s="120"/>
      <c r="XFC234" s="120"/>
      <c r="XFD234" s="121"/>
    </row>
    <row r="235" spans="1:16384" customFormat="1" x14ac:dyDescent="0.25">
      <c r="A235" s="15"/>
      <c r="B235" s="126">
        <v>192</v>
      </c>
      <c r="C235" s="127" t="s">
        <v>21</v>
      </c>
      <c r="D235" s="128" t="s">
        <v>22</v>
      </c>
      <c r="E235" s="127">
        <v>3</v>
      </c>
      <c r="F235" s="127"/>
      <c r="G235" s="129" t="s">
        <v>24</v>
      </c>
      <c r="H235" s="130" t="s">
        <v>946</v>
      </c>
      <c r="I235" s="131">
        <v>17500</v>
      </c>
      <c r="J235" s="130" t="s">
        <v>960</v>
      </c>
      <c r="K235" s="128" t="s">
        <v>291</v>
      </c>
      <c r="L235" s="128" t="s">
        <v>40</v>
      </c>
      <c r="M235" s="128" t="s">
        <v>30</v>
      </c>
      <c r="N235" s="128" t="s">
        <v>29</v>
      </c>
      <c r="O235" s="128" t="s">
        <v>159</v>
      </c>
      <c r="P235" s="128" t="s">
        <v>954</v>
      </c>
      <c r="Q235" s="127"/>
      <c r="R235" s="137">
        <v>45504</v>
      </c>
      <c r="S235" s="128" t="s">
        <v>34</v>
      </c>
      <c r="T235" s="127" t="s">
        <v>948</v>
      </c>
      <c r="U235" s="15"/>
      <c r="V235" s="15"/>
      <c r="W235" s="120"/>
      <c r="X235" s="120"/>
      <c r="Y235" s="121"/>
      <c r="Z235" s="121"/>
      <c r="AA235" s="120"/>
      <c r="AB235" s="122"/>
      <c r="AC235" s="123"/>
      <c r="AD235" s="124"/>
      <c r="AE235" s="123"/>
      <c r="AF235" s="121"/>
      <c r="AG235" s="121"/>
      <c r="AH235" s="121"/>
      <c r="AI235" s="121"/>
      <c r="AJ235" s="121"/>
      <c r="AK235" s="121"/>
      <c r="AL235" s="120"/>
      <c r="AM235" s="125"/>
      <c r="AN235" s="121"/>
      <c r="AO235" s="121"/>
      <c r="AP235" s="15"/>
      <c r="AQ235" s="15"/>
      <c r="AR235" s="120"/>
      <c r="AS235" s="120"/>
      <c r="AT235" s="121"/>
      <c r="AU235" s="121"/>
      <c r="AV235" s="120"/>
      <c r="AW235" s="122"/>
      <c r="AX235" s="123"/>
      <c r="AY235" s="124"/>
      <c r="AZ235" s="123"/>
      <c r="BA235" s="121"/>
      <c r="BB235" s="121"/>
      <c r="BC235" s="121"/>
      <c r="BD235" s="121"/>
      <c r="BE235" s="121"/>
      <c r="BF235" s="121"/>
      <c r="BG235" s="120"/>
      <c r="BH235" s="125"/>
      <c r="BI235" s="121"/>
      <c r="BJ235" s="121"/>
      <c r="BK235" s="15"/>
      <c r="BL235" s="15"/>
      <c r="BM235" s="120"/>
      <c r="BN235" s="120"/>
      <c r="BO235" s="121"/>
      <c r="BP235" s="121"/>
      <c r="BQ235" s="120"/>
      <c r="BR235" s="122"/>
      <c r="BS235" s="123"/>
      <c r="BT235" s="124"/>
      <c r="BU235" s="123"/>
      <c r="BV235" s="121"/>
      <c r="BW235" s="121"/>
      <c r="BX235" s="121"/>
      <c r="BY235" s="121"/>
      <c r="BZ235" s="121"/>
      <c r="CA235" s="121"/>
      <c r="CB235" s="120"/>
      <c r="CC235" s="125"/>
      <c r="CD235" s="121"/>
      <c r="CE235" s="121"/>
      <c r="CF235" s="15"/>
      <c r="CG235" s="15"/>
      <c r="CH235" s="120"/>
      <c r="CI235" s="120"/>
      <c r="CJ235" s="121"/>
      <c r="CK235" s="121"/>
      <c r="CL235" s="120"/>
      <c r="CM235" s="122"/>
      <c r="CN235" s="123"/>
      <c r="CO235" s="124"/>
      <c r="CP235" s="123"/>
      <c r="CQ235" s="121"/>
      <c r="CR235" s="121"/>
      <c r="CS235" s="121"/>
      <c r="CT235" s="121"/>
      <c r="CU235" s="121"/>
      <c r="CV235" s="121"/>
      <c r="CW235" s="120"/>
      <c r="CX235" s="125"/>
      <c r="CY235" s="121"/>
      <c r="CZ235" s="121"/>
      <c r="DA235" s="15"/>
      <c r="DB235" s="15"/>
      <c r="DC235" s="120"/>
      <c r="DD235" s="120"/>
      <c r="DE235" s="121"/>
      <c r="DF235" s="121"/>
      <c r="DG235" s="120"/>
      <c r="DH235" s="122"/>
      <c r="DI235" s="123"/>
      <c r="DJ235" s="124"/>
      <c r="DK235" s="123"/>
      <c r="DL235" s="121"/>
      <c r="DM235" s="121"/>
      <c r="DN235" s="121"/>
      <c r="DO235" s="121"/>
      <c r="DP235" s="121"/>
      <c r="DQ235" s="121"/>
      <c r="DR235" s="120"/>
      <c r="DS235" s="125"/>
      <c r="DT235" s="121"/>
      <c r="DU235" s="121"/>
      <c r="DV235" s="15"/>
      <c r="DW235" s="15"/>
      <c r="DX235" s="120"/>
      <c r="DY235" s="120"/>
      <c r="DZ235" s="121"/>
      <c r="EA235" s="121"/>
      <c r="EB235" s="120"/>
      <c r="EC235" s="122"/>
      <c r="ED235" s="123"/>
      <c r="EE235" s="124"/>
      <c r="EF235" s="123"/>
      <c r="EG235" s="121"/>
      <c r="EH235" s="121"/>
      <c r="EI235" s="121"/>
      <c r="EJ235" s="121"/>
      <c r="EK235" s="121"/>
      <c r="EL235" s="121"/>
      <c r="EM235" s="120"/>
      <c r="EN235" s="125"/>
      <c r="EO235" s="121"/>
      <c r="EP235" s="121"/>
      <c r="EQ235" s="15"/>
      <c r="ER235" s="15"/>
      <c r="ES235" s="120"/>
      <c r="ET235" s="120"/>
      <c r="EU235" s="121"/>
      <c r="EV235" s="121"/>
      <c r="EW235" s="120"/>
      <c r="EX235" s="122"/>
      <c r="EY235" s="123"/>
      <c r="EZ235" s="124"/>
      <c r="FA235" s="123"/>
      <c r="FB235" s="121"/>
      <c r="FC235" s="121"/>
      <c r="FD235" s="121"/>
      <c r="FE235" s="121"/>
      <c r="FF235" s="121"/>
      <c r="FG235" s="121"/>
      <c r="FH235" s="120"/>
      <c r="FI235" s="125"/>
      <c r="FJ235" s="121"/>
      <c r="FK235" s="121"/>
      <c r="FL235" s="15"/>
      <c r="FM235" s="15"/>
      <c r="FN235" s="120"/>
      <c r="FO235" s="120"/>
      <c r="FP235" s="121"/>
      <c r="FQ235" s="121"/>
      <c r="FR235" s="120"/>
      <c r="FS235" s="122"/>
      <c r="FT235" s="123"/>
      <c r="FU235" s="124"/>
      <c r="FV235" s="123"/>
      <c r="FW235" s="121"/>
      <c r="FX235" s="121"/>
      <c r="FY235" s="121"/>
      <c r="FZ235" s="121"/>
      <c r="GA235" s="121"/>
      <c r="GB235" s="121"/>
      <c r="GC235" s="120"/>
      <c r="GD235" s="125"/>
      <c r="GE235" s="121"/>
      <c r="GF235" s="121"/>
      <c r="GG235" s="15"/>
      <c r="GH235" s="15"/>
      <c r="GI235" s="120"/>
      <c r="GJ235" s="120"/>
      <c r="GK235" s="121"/>
      <c r="GL235" s="121"/>
      <c r="GM235" s="120"/>
      <c r="GN235" s="122"/>
      <c r="GO235" s="123"/>
      <c r="GP235" s="124"/>
      <c r="GQ235" s="123"/>
      <c r="GR235" s="121"/>
      <c r="GS235" s="121"/>
      <c r="GT235" s="121"/>
      <c r="GU235" s="121"/>
      <c r="GV235" s="121"/>
      <c r="GW235" s="121"/>
      <c r="GX235" s="120"/>
      <c r="GY235" s="125"/>
      <c r="GZ235" s="121"/>
      <c r="HA235" s="121"/>
      <c r="HB235" s="15"/>
      <c r="HC235" s="15"/>
      <c r="HD235" s="120"/>
      <c r="HE235" s="120"/>
      <c r="HF235" s="121"/>
      <c r="HG235" s="121"/>
      <c r="HH235" s="120"/>
      <c r="HI235" s="122"/>
      <c r="HJ235" s="123"/>
      <c r="HK235" s="124"/>
      <c r="HL235" s="123"/>
      <c r="HM235" s="121"/>
      <c r="HN235" s="121"/>
      <c r="HO235" s="121"/>
      <c r="HP235" s="121"/>
      <c r="HQ235" s="121"/>
      <c r="HR235" s="121"/>
      <c r="HS235" s="120"/>
      <c r="HT235" s="125"/>
      <c r="HU235" s="121"/>
      <c r="HV235" s="121"/>
      <c r="HW235" s="15"/>
      <c r="HX235" s="15"/>
      <c r="HY235" s="120"/>
      <c r="HZ235" s="120"/>
      <c r="IA235" s="121"/>
      <c r="IB235" s="121"/>
      <c r="IC235" s="120"/>
      <c r="ID235" s="122"/>
      <c r="IE235" s="123"/>
      <c r="IF235" s="124"/>
      <c r="IG235" s="123"/>
      <c r="IH235" s="121"/>
      <c r="II235" s="121"/>
      <c r="IJ235" s="121"/>
      <c r="IK235" s="121"/>
      <c r="IL235" s="121"/>
      <c r="IM235" s="121"/>
      <c r="IN235" s="120"/>
      <c r="IO235" s="125"/>
      <c r="IP235" s="121"/>
      <c r="IQ235" s="121"/>
      <c r="IR235" s="15"/>
      <c r="IS235" s="15"/>
      <c r="IT235" s="120"/>
      <c r="IU235" s="120"/>
      <c r="IV235" s="121"/>
      <c r="IW235" s="121"/>
      <c r="IX235" s="120"/>
      <c r="IY235" s="122"/>
      <c r="IZ235" s="123"/>
      <c r="JA235" s="124"/>
      <c r="JB235" s="123"/>
      <c r="JC235" s="121"/>
      <c r="JD235" s="121"/>
      <c r="JE235" s="121"/>
      <c r="JF235" s="121"/>
      <c r="JG235" s="121"/>
      <c r="JH235" s="121"/>
      <c r="JI235" s="120"/>
      <c r="JJ235" s="125"/>
      <c r="JK235" s="121"/>
      <c r="JL235" s="121"/>
      <c r="JM235" s="15"/>
      <c r="JN235" s="15"/>
      <c r="JO235" s="120"/>
      <c r="JP235" s="120"/>
      <c r="JQ235" s="121"/>
      <c r="JR235" s="121"/>
      <c r="JS235" s="120"/>
      <c r="JT235" s="122"/>
      <c r="JU235" s="123"/>
      <c r="JV235" s="124"/>
      <c r="JW235" s="123"/>
      <c r="JX235" s="121"/>
      <c r="JY235" s="121"/>
      <c r="JZ235" s="121"/>
      <c r="KA235" s="121"/>
      <c r="KB235" s="121"/>
      <c r="KC235" s="121"/>
      <c r="KD235" s="120"/>
      <c r="KE235" s="125"/>
      <c r="KF235" s="121"/>
      <c r="KG235" s="121"/>
      <c r="KH235" s="15"/>
      <c r="KI235" s="15"/>
      <c r="KJ235" s="120"/>
      <c r="KK235" s="120"/>
      <c r="KL235" s="121"/>
      <c r="KM235" s="121"/>
      <c r="KN235" s="120"/>
      <c r="KO235" s="122"/>
      <c r="KP235" s="123"/>
      <c r="KQ235" s="124"/>
      <c r="KR235" s="123"/>
      <c r="KS235" s="121"/>
      <c r="KT235" s="121"/>
      <c r="KU235" s="121"/>
      <c r="KV235" s="121"/>
      <c r="KW235" s="121"/>
      <c r="KX235" s="121"/>
      <c r="KY235" s="120"/>
      <c r="KZ235" s="125"/>
      <c r="LA235" s="121"/>
      <c r="LB235" s="121"/>
      <c r="LC235" s="15"/>
      <c r="LD235" s="15"/>
      <c r="LE235" s="120"/>
      <c r="LF235" s="120"/>
      <c r="LG235" s="121"/>
      <c r="LH235" s="121"/>
      <c r="LI235" s="120"/>
      <c r="LJ235" s="122"/>
      <c r="LK235" s="123"/>
      <c r="LL235" s="124"/>
      <c r="LM235" s="123"/>
      <c r="LN235" s="121"/>
      <c r="LO235" s="121"/>
      <c r="LP235" s="121"/>
      <c r="LQ235" s="121"/>
      <c r="LR235" s="121"/>
      <c r="LS235" s="121"/>
      <c r="LT235" s="120"/>
      <c r="LU235" s="125"/>
      <c r="LV235" s="121"/>
      <c r="LW235" s="121"/>
      <c r="LX235" s="15"/>
      <c r="LY235" s="15"/>
      <c r="LZ235" s="120"/>
      <c r="MA235" s="120"/>
      <c r="MB235" s="121"/>
      <c r="MC235" s="121"/>
      <c r="MD235" s="120"/>
      <c r="ME235" s="122"/>
      <c r="MF235" s="123"/>
      <c r="MG235" s="124"/>
      <c r="MH235" s="123"/>
      <c r="MI235" s="121"/>
      <c r="MJ235" s="121"/>
      <c r="MK235" s="121"/>
      <c r="ML235" s="121"/>
      <c r="MM235" s="121"/>
      <c r="MN235" s="121"/>
      <c r="MO235" s="120"/>
      <c r="MP235" s="125"/>
      <c r="MQ235" s="121"/>
      <c r="MR235" s="121"/>
      <c r="MS235" s="15"/>
      <c r="MT235" s="15"/>
      <c r="MU235" s="120"/>
      <c r="MV235" s="120"/>
      <c r="MW235" s="121"/>
      <c r="MX235" s="121"/>
      <c r="MY235" s="120"/>
      <c r="MZ235" s="122"/>
      <c r="NA235" s="123"/>
      <c r="NB235" s="124"/>
      <c r="NC235" s="123"/>
      <c r="ND235" s="121"/>
      <c r="NE235" s="121"/>
      <c r="NF235" s="121"/>
      <c r="NG235" s="121"/>
      <c r="NH235" s="121"/>
      <c r="NI235" s="121"/>
      <c r="NJ235" s="120"/>
      <c r="NK235" s="125"/>
      <c r="NL235" s="121"/>
      <c r="NM235" s="121"/>
      <c r="NN235" s="15"/>
      <c r="NO235" s="15"/>
      <c r="NP235" s="120"/>
      <c r="NQ235" s="120"/>
      <c r="NR235" s="121"/>
      <c r="NS235" s="121"/>
      <c r="NT235" s="120"/>
      <c r="NU235" s="122"/>
      <c r="NV235" s="123"/>
      <c r="NW235" s="124"/>
      <c r="NX235" s="123"/>
      <c r="NY235" s="121"/>
      <c r="NZ235" s="121"/>
      <c r="OA235" s="121"/>
      <c r="OB235" s="121"/>
      <c r="OC235" s="121"/>
      <c r="OD235" s="121"/>
      <c r="OE235" s="120"/>
      <c r="OF235" s="125"/>
      <c r="OG235" s="121"/>
      <c r="OH235" s="121"/>
      <c r="OI235" s="15"/>
      <c r="OJ235" s="15"/>
      <c r="OK235" s="120"/>
      <c r="OL235" s="120"/>
      <c r="OM235" s="121"/>
      <c r="ON235" s="121"/>
      <c r="OO235" s="120"/>
      <c r="OP235" s="122"/>
      <c r="OQ235" s="123"/>
      <c r="OR235" s="124"/>
      <c r="OS235" s="123"/>
      <c r="OT235" s="121"/>
      <c r="OU235" s="121"/>
      <c r="OV235" s="121"/>
      <c r="OW235" s="121"/>
      <c r="OX235" s="121"/>
      <c r="OY235" s="121"/>
      <c r="OZ235" s="120"/>
      <c r="PA235" s="125"/>
      <c r="PB235" s="121"/>
      <c r="PC235" s="121"/>
      <c r="PD235" s="15"/>
      <c r="PE235" s="15"/>
      <c r="PF235" s="120"/>
      <c r="PG235" s="120"/>
      <c r="PH235" s="121"/>
      <c r="PI235" s="121"/>
      <c r="PJ235" s="120"/>
      <c r="PK235" s="122"/>
      <c r="PL235" s="123"/>
      <c r="PM235" s="124"/>
      <c r="PN235" s="123"/>
      <c r="PO235" s="121"/>
      <c r="PP235" s="121"/>
      <c r="PQ235" s="121"/>
      <c r="PR235" s="121"/>
      <c r="PS235" s="121"/>
      <c r="PT235" s="121"/>
      <c r="PU235" s="120"/>
      <c r="PV235" s="125"/>
      <c r="PW235" s="121"/>
      <c r="PX235" s="121"/>
      <c r="PY235" s="15"/>
      <c r="PZ235" s="15"/>
      <c r="QA235" s="120"/>
      <c r="QB235" s="120"/>
      <c r="QC235" s="121"/>
      <c r="QD235" s="121"/>
      <c r="QE235" s="120"/>
      <c r="QF235" s="122"/>
      <c r="QG235" s="123"/>
      <c r="QH235" s="124"/>
      <c r="QI235" s="123"/>
      <c r="QJ235" s="121"/>
      <c r="QK235" s="121"/>
      <c r="QL235" s="121"/>
      <c r="QM235" s="121"/>
      <c r="QN235" s="121"/>
      <c r="QO235" s="121"/>
      <c r="QP235" s="120"/>
      <c r="QQ235" s="125"/>
      <c r="QR235" s="121"/>
      <c r="QS235" s="121"/>
      <c r="QT235" s="15"/>
      <c r="QU235" s="15"/>
      <c r="QV235" s="120"/>
      <c r="QW235" s="120"/>
      <c r="QX235" s="121"/>
      <c r="QY235" s="121"/>
      <c r="QZ235" s="120"/>
      <c r="RA235" s="122"/>
      <c r="RB235" s="123"/>
      <c r="RC235" s="124"/>
      <c r="RD235" s="123"/>
      <c r="RE235" s="121"/>
      <c r="RF235" s="121"/>
      <c r="RG235" s="121"/>
      <c r="RH235" s="121"/>
      <c r="RI235" s="121"/>
      <c r="RJ235" s="121"/>
      <c r="RK235" s="120"/>
      <c r="RL235" s="125"/>
      <c r="RM235" s="121"/>
      <c r="RN235" s="121"/>
      <c r="RO235" s="15"/>
      <c r="RP235" s="15"/>
      <c r="RQ235" s="120"/>
      <c r="RR235" s="120"/>
      <c r="RS235" s="121"/>
      <c r="RT235" s="121"/>
      <c r="RU235" s="120"/>
      <c r="RV235" s="122"/>
      <c r="RW235" s="123"/>
      <c r="RX235" s="124"/>
      <c r="RY235" s="123"/>
      <c r="RZ235" s="121"/>
      <c r="SA235" s="121"/>
      <c r="SB235" s="121"/>
      <c r="SC235" s="121"/>
      <c r="SD235" s="121"/>
      <c r="SE235" s="121"/>
      <c r="SF235" s="120"/>
      <c r="SG235" s="125"/>
      <c r="SH235" s="121"/>
      <c r="SI235" s="121"/>
      <c r="SJ235" s="15"/>
      <c r="SK235" s="15"/>
      <c r="SL235" s="120"/>
      <c r="SM235" s="120"/>
      <c r="SN235" s="121"/>
      <c r="SO235" s="121"/>
      <c r="SP235" s="120"/>
      <c r="SQ235" s="122"/>
      <c r="SR235" s="123"/>
      <c r="SS235" s="124"/>
      <c r="ST235" s="123"/>
      <c r="SU235" s="121"/>
      <c r="SV235" s="121"/>
      <c r="SW235" s="121"/>
      <c r="SX235" s="121"/>
      <c r="SY235" s="121"/>
      <c r="SZ235" s="121"/>
      <c r="TA235" s="120"/>
      <c r="TB235" s="125"/>
      <c r="TC235" s="121"/>
      <c r="TD235" s="121"/>
      <c r="TE235" s="15"/>
      <c r="TF235" s="15"/>
      <c r="TG235" s="120"/>
      <c r="TH235" s="120"/>
      <c r="TI235" s="121"/>
      <c r="TJ235" s="121"/>
      <c r="TK235" s="120"/>
      <c r="TL235" s="122"/>
      <c r="TM235" s="123"/>
      <c r="TN235" s="124"/>
      <c r="TO235" s="123"/>
      <c r="TP235" s="121"/>
      <c r="TQ235" s="121"/>
      <c r="TR235" s="121"/>
      <c r="TS235" s="121"/>
      <c r="TT235" s="121"/>
      <c r="TU235" s="121"/>
      <c r="TV235" s="120"/>
      <c r="TW235" s="125"/>
      <c r="TX235" s="121"/>
      <c r="TY235" s="121"/>
      <c r="TZ235" s="15"/>
      <c r="UA235" s="15"/>
      <c r="UB235" s="120"/>
      <c r="UC235" s="120"/>
      <c r="UD235" s="121"/>
      <c r="UE235" s="121"/>
      <c r="UF235" s="120"/>
      <c r="UG235" s="122"/>
      <c r="UH235" s="123"/>
      <c r="UI235" s="124"/>
      <c r="UJ235" s="123"/>
      <c r="UK235" s="121"/>
      <c r="UL235" s="121"/>
      <c r="UM235" s="121"/>
      <c r="UN235" s="121"/>
      <c r="UO235" s="121"/>
      <c r="UP235" s="121"/>
      <c r="UQ235" s="120"/>
      <c r="UR235" s="125"/>
      <c r="US235" s="121"/>
      <c r="UT235" s="121"/>
      <c r="UU235" s="15"/>
      <c r="UV235" s="15"/>
      <c r="UW235" s="120"/>
      <c r="UX235" s="120"/>
      <c r="UY235" s="121"/>
      <c r="UZ235" s="121"/>
      <c r="VA235" s="120"/>
      <c r="VB235" s="122"/>
      <c r="VC235" s="123"/>
      <c r="VD235" s="124"/>
      <c r="VE235" s="123"/>
      <c r="VF235" s="121"/>
      <c r="VG235" s="121"/>
      <c r="VH235" s="121"/>
      <c r="VI235" s="121"/>
      <c r="VJ235" s="121"/>
      <c r="VK235" s="121"/>
      <c r="VL235" s="120"/>
      <c r="VM235" s="125"/>
      <c r="VN235" s="121"/>
      <c r="VO235" s="121"/>
      <c r="VP235" s="15"/>
      <c r="VQ235" s="15"/>
      <c r="VR235" s="120"/>
      <c r="VS235" s="120"/>
      <c r="VT235" s="121"/>
      <c r="VU235" s="121"/>
      <c r="VV235" s="120"/>
      <c r="VW235" s="122"/>
      <c r="VX235" s="123"/>
      <c r="VY235" s="124"/>
      <c r="VZ235" s="123"/>
      <c r="WA235" s="121"/>
      <c r="WB235" s="121"/>
      <c r="WC235" s="121"/>
      <c r="WD235" s="121"/>
      <c r="WE235" s="121"/>
      <c r="WF235" s="121"/>
      <c r="WG235" s="120"/>
      <c r="WH235" s="125"/>
      <c r="WI235" s="121"/>
      <c r="WJ235" s="121"/>
      <c r="WK235" s="15"/>
      <c r="WL235" s="15"/>
      <c r="WM235" s="120"/>
      <c r="WN235" s="120"/>
      <c r="WO235" s="121"/>
      <c r="WP235" s="121"/>
      <c r="WQ235" s="120"/>
      <c r="WR235" s="122"/>
      <c r="WS235" s="123"/>
      <c r="WT235" s="124"/>
      <c r="WU235" s="123"/>
      <c r="WV235" s="121"/>
      <c r="WW235" s="121"/>
      <c r="WX235" s="121"/>
      <c r="WY235" s="121"/>
      <c r="WZ235" s="121"/>
      <c r="XA235" s="121"/>
      <c r="XB235" s="120"/>
      <c r="XC235" s="125"/>
      <c r="XD235" s="121"/>
      <c r="XE235" s="121"/>
      <c r="XF235" s="15"/>
      <c r="XG235" s="15"/>
      <c r="XH235" s="120"/>
      <c r="XI235" s="120"/>
      <c r="XJ235" s="121"/>
      <c r="XK235" s="121"/>
      <c r="XL235" s="120"/>
      <c r="XM235" s="122"/>
      <c r="XN235" s="123"/>
      <c r="XO235" s="124"/>
      <c r="XP235" s="123"/>
      <c r="XQ235" s="121"/>
      <c r="XR235" s="121"/>
      <c r="XS235" s="121"/>
      <c r="XT235" s="121"/>
      <c r="XU235" s="121"/>
      <c r="XV235" s="121"/>
      <c r="XW235" s="120"/>
      <c r="XX235" s="125"/>
      <c r="XY235" s="121"/>
      <c r="XZ235" s="121"/>
      <c r="YA235" s="15"/>
      <c r="YB235" s="15"/>
      <c r="YC235" s="120"/>
      <c r="YD235" s="120"/>
      <c r="YE235" s="121"/>
      <c r="YF235" s="121"/>
      <c r="YG235" s="120"/>
      <c r="YH235" s="122"/>
      <c r="YI235" s="123"/>
      <c r="YJ235" s="124"/>
      <c r="YK235" s="123"/>
      <c r="YL235" s="121"/>
      <c r="YM235" s="121"/>
      <c r="YN235" s="121"/>
      <c r="YO235" s="121"/>
      <c r="YP235" s="121"/>
      <c r="YQ235" s="121"/>
      <c r="YR235" s="120"/>
      <c r="YS235" s="125"/>
      <c r="YT235" s="121"/>
      <c r="YU235" s="121"/>
      <c r="YV235" s="15"/>
      <c r="YW235" s="15"/>
      <c r="YX235" s="120"/>
      <c r="YY235" s="120"/>
      <c r="YZ235" s="121"/>
      <c r="ZA235" s="121"/>
      <c r="ZB235" s="120"/>
      <c r="ZC235" s="122"/>
      <c r="ZD235" s="123"/>
      <c r="ZE235" s="124"/>
      <c r="ZF235" s="123"/>
      <c r="ZG235" s="121"/>
      <c r="ZH235" s="121"/>
      <c r="ZI235" s="121"/>
      <c r="ZJ235" s="121"/>
      <c r="ZK235" s="121"/>
      <c r="ZL235" s="121"/>
      <c r="ZM235" s="120"/>
      <c r="ZN235" s="125"/>
      <c r="ZO235" s="121"/>
      <c r="ZP235" s="121"/>
      <c r="ZQ235" s="15"/>
      <c r="ZR235" s="15"/>
      <c r="ZS235" s="120"/>
      <c r="ZT235" s="120"/>
      <c r="ZU235" s="121"/>
      <c r="ZV235" s="121"/>
      <c r="ZW235" s="120"/>
      <c r="ZX235" s="122"/>
      <c r="ZY235" s="123"/>
      <c r="ZZ235" s="124"/>
      <c r="AAA235" s="123"/>
      <c r="AAB235" s="121"/>
      <c r="AAC235" s="121"/>
      <c r="AAD235" s="121"/>
      <c r="AAE235" s="121"/>
      <c r="AAF235" s="121"/>
      <c r="AAG235" s="121"/>
      <c r="AAH235" s="120"/>
      <c r="AAI235" s="125"/>
      <c r="AAJ235" s="121"/>
      <c r="AAK235" s="121"/>
      <c r="AAL235" s="15"/>
      <c r="AAM235" s="15"/>
      <c r="AAN235" s="120"/>
      <c r="AAO235" s="120"/>
      <c r="AAP235" s="121"/>
      <c r="AAQ235" s="121"/>
      <c r="AAR235" s="120"/>
      <c r="AAS235" s="122"/>
      <c r="AAT235" s="123"/>
      <c r="AAU235" s="124"/>
      <c r="AAV235" s="123"/>
      <c r="AAW235" s="121"/>
      <c r="AAX235" s="121"/>
      <c r="AAY235" s="121"/>
      <c r="AAZ235" s="121"/>
      <c r="ABA235" s="121"/>
      <c r="ABB235" s="121"/>
      <c r="ABC235" s="120"/>
      <c r="ABD235" s="125"/>
      <c r="ABE235" s="121"/>
      <c r="ABF235" s="121"/>
      <c r="ABG235" s="15"/>
      <c r="ABH235" s="15"/>
      <c r="ABI235" s="120"/>
      <c r="ABJ235" s="120"/>
      <c r="ABK235" s="121"/>
      <c r="ABL235" s="121"/>
      <c r="ABM235" s="120"/>
      <c r="ABN235" s="122"/>
      <c r="ABO235" s="123"/>
      <c r="ABP235" s="124"/>
      <c r="ABQ235" s="123"/>
      <c r="ABR235" s="121"/>
      <c r="ABS235" s="121"/>
      <c r="ABT235" s="121"/>
      <c r="ABU235" s="121"/>
      <c r="ABV235" s="121"/>
      <c r="ABW235" s="121"/>
      <c r="ABX235" s="120"/>
      <c r="ABY235" s="125"/>
      <c r="ABZ235" s="121"/>
      <c r="ACA235" s="121"/>
      <c r="ACB235" s="15"/>
      <c r="ACC235" s="15"/>
      <c r="ACD235" s="120"/>
      <c r="ACE235" s="120"/>
      <c r="ACF235" s="121"/>
      <c r="ACG235" s="121"/>
      <c r="ACH235" s="120"/>
      <c r="ACI235" s="122"/>
      <c r="ACJ235" s="123"/>
      <c r="ACK235" s="124"/>
      <c r="ACL235" s="123"/>
      <c r="ACM235" s="121"/>
      <c r="ACN235" s="121"/>
      <c r="ACO235" s="121"/>
      <c r="ACP235" s="121"/>
      <c r="ACQ235" s="121"/>
      <c r="ACR235" s="121"/>
      <c r="ACS235" s="120"/>
      <c r="ACT235" s="125"/>
      <c r="ACU235" s="121"/>
      <c r="ACV235" s="121"/>
      <c r="ACW235" s="15"/>
      <c r="ACX235" s="15"/>
      <c r="ACY235" s="120"/>
      <c r="ACZ235" s="120"/>
      <c r="ADA235" s="121"/>
      <c r="ADB235" s="121"/>
      <c r="ADC235" s="120"/>
      <c r="ADD235" s="122"/>
      <c r="ADE235" s="123"/>
      <c r="ADF235" s="124"/>
      <c r="ADG235" s="123"/>
      <c r="ADH235" s="121"/>
      <c r="ADI235" s="121"/>
      <c r="ADJ235" s="121"/>
      <c r="ADK235" s="121"/>
      <c r="ADL235" s="121"/>
      <c r="ADM235" s="121"/>
      <c r="ADN235" s="120"/>
      <c r="ADO235" s="125"/>
      <c r="ADP235" s="121"/>
      <c r="ADQ235" s="121"/>
      <c r="ADR235" s="15"/>
      <c r="ADS235" s="15"/>
      <c r="ADT235" s="120"/>
      <c r="ADU235" s="120"/>
      <c r="ADV235" s="121"/>
      <c r="ADW235" s="121"/>
      <c r="ADX235" s="120"/>
      <c r="ADY235" s="122"/>
      <c r="ADZ235" s="123"/>
      <c r="AEA235" s="124"/>
      <c r="AEB235" s="123"/>
      <c r="AEC235" s="121"/>
      <c r="AED235" s="121"/>
      <c r="AEE235" s="121"/>
      <c r="AEF235" s="121"/>
      <c r="AEG235" s="121"/>
      <c r="AEH235" s="121"/>
      <c r="AEI235" s="120"/>
      <c r="AEJ235" s="125"/>
      <c r="AEK235" s="121"/>
      <c r="AEL235" s="121"/>
      <c r="AEM235" s="15"/>
      <c r="AEN235" s="15"/>
      <c r="AEO235" s="120"/>
      <c r="AEP235" s="120"/>
      <c r="AEQ235" s="121"/>
      <c r="AER235" s="121"/>
      <c r="AES235" s="120"/>
      <c r="AET235" s="122"/>
      <c r="AEU235" s="123"/>
      <c r="AEV235" s="124"/>
      <c r="AEW235" s="123"/>
      <c r="AEX235" s="121"/>
      <c r="AEY235" s="121"/>
      <c r="AEZ235" s="121"/>
      <c r="AFA235" s="121"/>
      <c r="AFB235" s="121"/>
      <c r="AFC235" s="121"/>
      <c r="AFD235" s="120"/>
      <c r="AFE235" s="125"/>
      <c r="AFF235" s="121"/>
      <c r="AFG235" s="121"/>
      <c r="AFH235" s="15"/>
      <c r="AFI235" s="15"/>
      <c r="AFJ235" s="120"/>
      <c r="AFK235" s="120"/>
      <c r="AFL235" s="121"/>
      <c r="AFM235" s="121"/>
      <c r="AFN235" s="120"/>
      <c r="AFO235" s="122"/>
      <c r="AFP235" s="123"/>
      <c r="AFQ235" s="124"/>
      <c r="AFR235" s="123"/>
      <c r="AFS235" s="121"/>
      <c r="AFT235" s="121"/>
      <c r="AFU235" s="121"/>
      <c r="AFV235" s="121"/>
      <c r="AFW235" s="121"/>
      <c r="AFX235" s="121"/>
      <c r="AFY235" s="120"/>
      <c r="AFZ235" s="125"/>
      <c r="AGA235" s="121"/>
      <c r="AGB235" s="121"/>
      <c r="AGC235" s="15"/>
      <c r="AGD235" s="15"/>
      <c r="AGE235" s="120"/>
      <c r="AGF235" s="120"/>
      <c r="AGG235" s="121"/>
      <c r="AGH235" s="121"/>
      <c r="AGI235" s="120"/>
      <c r="AGJ235" s="122"/>
      <c r="AGK235" s="123"/>
      <c r="AGL235" s="124"/>
      <c r="AGM235" s="123"/>
      <c r="AGN235" s="121"/>
      <c r="AGO235" s="121"/>
      <c r="AGP235" s="121"/>
      <c r="AGQ235" s="121"/>
      <c r="AGR235" s="121"/>
      <c r="AGS235" s="121"/>
      <c r="AGT235" s="120"/>
      <c r="AGU235" s="125"/>
      <c r="AGV235" s="121"/>
      <c r="AGW235" s="121"/>
      <c r="AGX235" s="15"/>
      <c r="AGY235" s="15"/>
      <c r="AGZ235" s="120"/>
      <c r="AHA235" s="120"/>
      <c r="AHB235" s="121"/>
      <c r="AHC235" s="121"/>
      <c r="AHD235" s="120"/>
      <c r="AHE235" s="122"/>
      <c r="AHF235" s="123"/>
      <c r="AHG235" s="124"/>
      <c r="AHH235" s="123"/>
      <c r="AHI235" s="121"/>
      <c r="AHJ235" s="121"/>
      <c r="AHK235" s="121"/>
      <c r="AHL235" s="121"/>
      <c r="AHM235" s="121"/>
      <c r="AHN235" s="121"/>
      <c r="AHO235" s="120"/>
      <c r="AHP235" s="125"/>
      <c r="AHQ235" s="121"/>
      <c r="AHR235" s="121"/>
      <c r="AHS235" s="15"/>
      <c r="AHT235" s="15"/>
      <c r="AHU235" s="120"/>
      <c r="AHV235" s="120"/>
      <c r="AHW235" s="121"/>
      <c r="AHX235" s="121"/>
      <c r="AHY235" s="120"/>
      <c r="AHZ235" s="122"/>
      <c r="AIA235" s="123"/>
      <c r="AIB235" s="124"/>
      <c r="AIC235" s="123"/>
      <c r="AID235" s="121"/>
      <c r="AIE235" s="121"/>
      <c r="AIF235" s="121"/>
      <c r="AIG235" s="121"/>
      <c r="AIH235" s="121"/>
      <c r="AII235" s="121"/>
      <c r="AIJ235" s="120"/>
      <c r="AIK235" s="125"/>
      <c r="AIL235" s="121"/>
      <c r="AIM235" s="121"/>
      <c r="AIN235" s="15"/>
      <c r="AIO235" s="15"/>
      <c r="AIP235" s="120"/>
      <c r="AIQ235" s="120"/>
      <c r="AIR235" s="121"/>
      <c r="AIS235" s="121"/>
      <c r="AIT235" s="120"/>
      <c r="AIU235" s="122"/>
      <c r="AIV235" s="123"/>
      <c r="AIW235" s="124"/>
      <c r="AIX235" s="123"/>
      <c r="AIY235" s="121"/>
      <c r="AIZ235" s="121"/>
      <c r="AJA235" s="121"/>
      <c r="AJB235" s="121"/>
      <c r="AJC235" s="121"/>
      <c r="AJD235" s="121"/>
      <c r="AJE235" s="120"/>
      <c r="AJF235" s="125"/>
      <c r="AJG235" s="121"/>
      <c r="AJH235" s="121"/>
      <c r="AJI235" s="15"/>
      <c r="AJJ235" s="15"/>
      <c r="AJK235" s="120"/>
      <c r="AJL235" s="120"/>
      <c r="AJM235" s="121"/>
      <c r="AJN235" s="121"/>
      <c r="AJO235" s="120"/>
      <c r="AJP235" s="122"/>
      <c r="AJQ235" s="123"/>
      <c r="AJR235" s="124"/>
      <c r="AJS235" s="123"/>
      <c r="AJT235" s="121"/>
      <c r="AJU235" s="121"/>
      <c r="AJV235" s="121"/>
      <c r="AJW235" s="121"/>
      <c r="AJX235" s="121"/>
      <c r="AJY235" s="121"/>
      <c r="AJZ235" s="120"/>
      <c r="AKA235" s="125"/>
      <c r="AKB235" s="121"/>
      <c r="AKC235" s="121"/>
      <c r="AKD235" s="15"/>
      <c r="AKE235" s="15"/>
      <c r="AKF235" s="120"/>
      <c r="AKG235" s="120"/>
      <c r="AKH235" s="121"/>
      <c r="AKI235" s="121"/>
      <c r="AKJ235" s="120"/>
      <c r="AKK235" s="122"/>
      <c r="AKL235" s="123"/>
      <c r="AKM235" s="124"/>
      <c r="AKN235" s="123"/>
      <c r="AKO235" s="121"/>
      <c r="AKP235" s="121"/>
      <c r="AKQ235" s="121"/>
      <c r="AKR235" s="121"/>
      <c r="AKS235" s="121"/>
      <c r="AKT235" s="121"/>
      <c r="AKU235" s="120"/>
      <c r="AKV235" s="125"/>
      <c r="AKW235" s="121"/>
      <c r="AKX235" s="121"/>
      <c r="AKY235" s="15"/>
      <c r="AKZ235" s="15"/>
      <c r="ALA235" s="120"/>
      <c r="ALB235" s="120"/>
      <c r="ALC235" s="121"/>
      <c r="ALD235" s="121"/>
      <c r="ALE235" s="120"/>
      <c r="ALF235" s="122"/>
      <c r="ALG235" s="123"/>
      <c r="ALH235" s="124"/>
      <c r="ALI235" s="123"/>
      <c r="ALJ235" s="121"/>
      <c r="ALK235" s="121"/>
      <c r="ALL235" s="121"/>
      <c r="ALM235" s="121"/>
      <c r="ALN235" s="121"/>
      <c r="ALO235" s="121"/>
      <c r="ALP235" s="120"/>
      <c r="ALQ235" s="125"/>
      <c r="ALR235" s="121"/>
      <c r="ALS235" s="121"/>
      <c r="ALT235" s="15"/>
      <c r="ALU235" s="15"/>
      <c r="ALV235" s="120"/>
      <c r="ALW235" s="120"/>
      <c r="ALX235" s="121"/>
      <c r="ALY235" s="121"/>
      <c r="ALZ235" s="120"/>
      <c r="AMA235" s="122"/>
      <c r="AMB235" s="123"/>
      <c r="AMC235" s="124"/>
      <c r="AMD235" s="123"/>
      <c r="AME235" s="121"/>
      <c r="AMF235" s="121"/>
      <c r="AMG235" s="121"/>
      <c r="AMH235" s="121"/>
      <c r="AMI235" s="121"/>
      <c r="AMJ235" s="121"/>
      <c r="AMK235" s="120"/>
      <c r="AML235" s="125"/>
      <c r="AMM235" s="121"/>
      <c r="AMN235" s="121"/>
      <c r="AMO235" s="15"/>
      <c r="AMP235" s="15"/>
      <c r="AMQ235" s="120"/>
      <c r="AMR235" s="120"/>
      <c r="AMS235" s="121"/>
      <c r="AMT235" s="121"/>
      <c r="AMU235" s="120"/>
      <c r="AMV235" s="122"/>
      <c r="AMW235" s="123"/>
      <c r="AMX235" s="124"/>
      <c r="AMY235" s="123"/>
      <c r="AMZ235" s="121"/>
      <c r="ANA235" s="121"/>
      <c r="ANB235" s="121"/>
      <c r="ANC235" s="121"/>
      <c r="AND235" s="121"/>
      <c r="ANE235" s="121"/>
      <c r="ANF235" s="120"/>
      <c r="ANG235" s="125"/>
      <c r="ANH235" s="121"/>
      <c r="ANI235" s="121"/>
      <c r="ANJ235" s="15"/>
      <c r="ANK235" s="15"/>
      <c r="ANL235" s="120"/>
      <c r="ANM235" s="120"/>
      <c r="ANN235" s="121"/>
      <c r="ANO235" s="121"/>
      <c r="ANP235" s="120"/>
      <c r="ANQ235" s="122"/>
      <c r="ANR235" s="123"/>
      <c r="ANS235" s="124"/>
      <c r="ANT235" s="123"/>
      <c r="ANU235" s="121"/>
      <c r="ANV235" s="121"/>
      <c r="ANW235" s="121"/>
      <c r="ANX235" s="121"/>
      <c r="ANY235" s="121"/>
      <c r="ANZ235" s="121"/>
      <c r="AOA235" s="120"/>
      <c r="AOB235" s="125"/>
      <c r="AOC235" s="121"/>
      <c r="AOD235" s="121"/>
      <c r="AOE235" s="15"/>
      <c r="AOF235" s="15"/>
      <c r="AOG235" s="120"/>
      <c r="AOH235" s="120"/>
      <c r="AOI235" s="121"/>
      <c r="AOJ235" s="121"/>
      <c r="AOK235" s="120"/>
      <c r="AOL235" s="122"/>
      <c r="AOM235" s="123"/>
      <c r="AON235" s="124"/>
      <c r="AOO235" s="123"/>
      <c r="AOP235" s="121"/>
      <c r="AOQ235" s="121"/>
      <c r="AOR235" s="121"/>
      <c r="AOS235" s="121"/>
      <c r="AOT235" s="121"/>
      <c r="AOU235" s="121"/>
      <c r="AOV235" s="120"/>
      <c r="AOW235" s="125"/>
      <c r="AOX235" s="121"/>
      <c r="AOY235" s="121"/>
      <c r="AOZ235" s="15"/>
      <c r="APA235" s="15"/>
      <c r="APB235" s="120"/>
      <c r="APC235" s="120"/>
      <c r="APD235" s="121"/>
      <c r="APE235" s="121"/>
      <c r="APF235" s="120"/>
      <c r="APG235" s="122"/>
      <c r="APH235" s="123"/>
      <c r="API235" s="124"/>
      <c r="APJ235" s="123"/>
      <c r="APK235" s="121"/>
      <c r="APL235" s="121"/>
      <c r="APM235" s="121"/>
      <c r="APN235" s="121"/>
      <c r="APO235" s="121"/>
      <c r="APP235" s="121"/>
      <c r="APQ235" s="120"/>
      <c r="APR235" s="125"/>
      <c r="APS235" s="121"/>
      <c r="APT235" s="121"/>
      <c r="APU235" s="15"/>
      <c r="APV235" s="15"/>
      <c r="APW235" s="120"/>
      <c r="APX235" s="120"/>
      <c r="APY235" s="121"/>
      <c r="APZ235" s="121"/>
      <c r="AQA235" s="120"/>
      <c r="AQB235" s="122"/>
      <c r="AQC235" s="123"/>
      <c r="AQD235" s="124"/>
      <c r="AQE235" s="123"/>
      <c r="AQF235" s="121"/>
      <c r="AQG235" s="121"/>
      <c r="AQH235" s="121"/>
      <c r="AQI235" s="121"/>
      <c r="AQJ235" s="121"/>
      <c r="AQK235" s="121"/>
      <c r="AQL235" s="120"/>
      <c r="AQM235" s="125"/>
      <c r="AQN235" s="121"/>
      <c r="AQO235" s="121"/>
      <c r="AQP235" s="15"/>
      <c r="AQQ235" s="15"/>
      <c r="AQR235" s="120"/>
      <c r="AQS235" s="120"/>
      <c r="AQT235" s="121"/>
      <c r="AQU235" s="121"/>
      <c r="AQV235" s="120"/>
      <c r="AQW235" s="122"/>
      <c r="AQX235" s="123"/>
      <c r="AQY235" s="124"/>
      <c r="AQZ235" s="123"/>
      <c r="ARA235" s="121"/>
      <c r="ARB235" s="121"/>
      <c r="ARC235" s="121"/>
      <c r="ARD235" s="121"/>
      <c r="ARE235" s="121"/>
      <c r="ARF235" s="121"/>
      <c r="ARG235" s="120"/>
      <c r="ARH235" s="125"/>
      <c r="ARI235" s="121"/>
      <c r="ARJ235" s="121"/>
      <c r="ARK235" s="15"/>
      <c r="ARL235" s="15"/>
      <c r="ARM235" s="120"/>
      <c r="ARN235" s="120"/>
      <c r="ARO235" s="121"/>
      <c r="ARP235" s="121"/>
      <c r="ARQ235" s="120"/>
      <c r="ARR235" s="122"/>
      <c r="ARS235" s="123"/>
      <c r="ART235" s="124"/>
      <c r="ARU235" s="123"/>
      <c r="ARV235" s="121"/>
      <c r="ARW235" s="121"/>
      <c r="ARX235" s="121"/>
      <c r="ARY235" s="121"/>
      <c r="ARZ235" s="121"/>
      <c r="ASA235" s="121"/>
      <c r="ASB235" s="120"/>
      <c r="ASC235" s="125"/>
      <c r="ASD235" s="121"/>
      <c r="ASE235" s="121"/>
      <c r="ASF235" s="15"/>
      <c r="ASG235" s="15"/>
      <c r="ASH235" s="120"/>
      <c r="ASI235" s="120"/>
      <c r="ASJ235" s="121"/>
      <c r="ASK235" s="121"/>
      <c r="ASL235" s="120"/>
      <c r="ASM235" s="122"/>
      <c r="ASN235" s="123"/>
      <c r="ASO235" s="124"/>
      <c r="ASP235" s="123"/>
      <c r="ASQ235" s="121"/>
      <c r="ASR235" s="121"/>
      <c r="ASS235" s="121"/>
      <c r="AST235" s="121"/>
      <c r="ASU235" s="121"/>
      <c r="ASV235" s="121"/>
      <c r="ASW235" s="120"/>
      <c r="ASX235" s="125"/>
      <c r="ASY235" s="121"/>
      <c r="ASZ235" s="121"/>
      <c r="ATA235" s="15"/>
      <c r="ATB235" s="15"/>
      <c r="ATC235" s="120"/>
      <c r="ATD235" s="120"/>
      <c r="ATE235" s="121"/>
      <c r="ATF235" s="121"/>
      <c r="ATG235" s="120"/>
      <c r="ATH235" s="122"/>
      <c r="ATI235" s="123"/>
      <c r="ATJ235" s="124"/>
      <c r="ATK235" s="123"/>
      <c r="ATL235" s="121"/>
      <c r="ATM235" s="121"/>
      <c r="ATN235" s="121"/>
      <c r="ATO235" s="121"/>
      <c r="ATP235" s="121"/>
      <c r="ATQ235" s="121"/>
      <c r="ATR235" s="120"/>
      <c r="ATS235" s="125"/>
      <c r="ATT235" s="121"/>
      <c r="ATU235" s="121"/>
      <c r="ATV235" s="15"/>
      <c r="ATW235" s="15"/>
      <c r="ATX235" s="120"/>
      <c r="ATY235" s="120"/>
      <c r="ATZ235" s="121"/>
      <c r="AUA235" s="121"/>
      <c r="AUB235" s="120"/>
      <c r="AUC235" s="122"/>
      <c r="AUD235" s="123"/>
      <c r="AUE235" s="124"/>
      <c r="AUF235" s="123"/>
      <c r="AUG235" s="121"/>
      <c r="AUH235" s="121"/>
      <c r="AUI235" s="121"/>
      <c r="AUJ235" s="121"/>
      <c r="AUK235" s="121"/>
      <c r="AUL235" s="121"/>
      <c r="AUM235" s="120"/>
      <c r="AUN235" s="125"/>
      <c r="AUO235" s="121"/>
      <c r="AUP235" s="121"/>
      <c r="AUQ235" s="15"/>
      <c r="AUR235" s="15"/>
      <c r="AUS235" s="120"/>
      <c r="AUT235" s="120"/>
      <c r="AUU235" s="121"/>
      <c r="AUV235" s="121"/>
      <c r="AUW235" s="120"/>
      <c r="AUX235" s="122"/>
      <c r="AUY235" s="123"/>
      <c r="AUZ235" s="124"/>
      <c r="AVA235" s="123"/>
      <c r="AVB235" s="121"/>
      <c r="AVC235" s="121"/>
      <c r="AVD235" s="121"/>
      <c r="AVE235" s="121"/>
      <c r="AVF235" s="121"/>
      <c r="AVG235" s="121"/>
      <c r="AVH235" s="120"/>
      <c r="AVI235" s="125"/>
      <c r="AVJ235" s="121"/>
      <c r="AVK235" s="121"/>
      <c r="AVL235" s="15"/>
      <c r="AVM235" s="15"/>
      <c r="AVN235" s="120"/>
      <c r="AVO235" s="120"/>
      <c r="AVP235" s="121"/>
      <c r="AVQ235" s="121"/>
      <c r="AVR235" s="120"/>
      <c r="AVS235" s="122"/>
      <c r="AVT235" s="123"/>
      <c r="AVU235" s="124"/>
      <c r="AVV235" s="123"/>
      <c r="AVW235" s="121"/>
      <c r="AVX235" s="121"/>
      <c r="AVY235" s="121"/>
      <c r="AVZ235" s="121"/>
      <c r="AWA235" s="121"/>
      <c r="AWB235" s="121"/>
      <c r="AWC235" s="120"/>
      <c r="AWD235" s="125"/>
      <c r="AWE235" s="121"/>
      <c r="AWF235" s="121"/>
      <c r="AWG235" s="15"/>
      <c r="AWH235" s="15"/>
      <c r="AWI235" s="120"/>
      <c r="AWJ235" s="120"/>
      <c r="AWK235" s="121"/>
      <c r="AWL235" s="121"/>
      <c r="AWM235" s="120"/>
      <c r="AWN235" s="122"/>
      <c r="AWO235" s="123"/>
      <c r="AWP235" s="124"/>
      <c r="AWQ235" s="123"/>
      <c r="AWR235" s="121"/>
      <c r="AWS235" s="121"/>
      <c r="AWT235" s="121"/>
      <c r="AWU235" s="121"/>
      <c r="AWV235" s="121"/>
      <c r="AWW235" s="121"/>
      <c r="AWX235" s="120"/>
      <c r="AWY235" s="125"/>
      <c r="AWZ235" s="121"/>
      <c r="AXA235" s="121"/>
      <c r="AXB235" s="15"/>
      <c r="AXC235" s="15"/>
      <c r="AXD235" s="120"/>
      <c r="AXE235" s="120"/>
      <c r="AXF235" s="121"/>
      <c r="AXG235" s="121"/>
      <c r="AXH235" s="120"/>
      <c r="AXI235" s="122"/>
      <c r="AXJ235" s="123"/>
      <c r="AXK235" s="124"/>
      <c r="AXL235" s="123"/>
      <c r="AXM235" s="121"/>
      <c r="AXN235" s="121"/>
      <c r="AXO235" s="121"/>
      <c r="AXP235" s="121"/>
      <c r="AXQ235" s="121"/>
      <c r="AXR235" s="121"/>
      <c r="AXS235" s="120"/>
      <c r="AXT235" s="125"/>
      <c r="AXU235" s="121"/>
      <c r="AXV235" s="121"/>
      <c r="AXW235" s="15"/>
      <c r="AXX235" s="15"/>
      <c r="AXY235" s="120"/>
      <c r="AXZ235" s="120"/>
      <c r="AYA235" s="121"/>
      <c r="AYB235" s="121"/>
      <c r="AYC235" s="120"/>
      <c r="AYD235" s="122"/>
      <c r="AYE235" s="123"/>
      <c r="AYF235" s="124"/>
      <c r="AYG235" s="123"/>
      <c r="AYH235" s="121"/>
      <c r="AYI235" s="121"/>
      <c r="AYJ235" s="121"/>
      <c r="AYK235" s="121"/>
      <c r="AYL235" s="121"/>
      <c r="AYM235" s="121"/>
      <c r="AYN235" s="120"/>
      <c r="AYO235" s="125"/>
      <c r="AYP235" s="121"/>
      <c r="AYQ235" s="121"/>
      <c r="AYR235" s="15"/>
      <c r="AYS235" s="15"/>
      <c r="AYT235" s="120"/>
      <c r="AYU235" s="120"/>
      <c r="AYV235" s="121"/>
      <c r="AYW235" s="121"/>
      <c r="AYX235" s="120"/>
      <c r="AYY235" s="122"/>
      <c r="AYZ235" s="123"/>
      <c r="AZA235" s="124"/>
      <c r="AZB235" s="123"/>
      <c r="AZC235" s="121"/>
      <c r="AZD235" s="121"/>
      <c r="AZE235" s="121"/>
      <c r="AZF235" s="121"/>
      <c r="AZG235" s="121"/>
      <c r="AZH235" s="121"/>
      <c r="AZI235" s="120"/>
      <c r="AZJ235" s="125"/>
      <c r="AZK235" s="121"/>
      <c r="AZL235" s="121"/>
      <c r="AZM235" s="15"/>
      <c r="AZN235" s="15"/>
      <c r="AZO235" s="120"/>
      <c r="AZP235" s="120"/>
      <c r="AZQ235" s="121"/>
      <c r="AZR235" s="121"/>
      <c r="AZS235" s="120"/>
      <c r="AZT235" s="122"/>
      <c r="AZU235" s="123"/>
      <c r="AZV235" s="124"/>
      <c r="AZW235" s="123"/>
      <c r="AZX235" s="121"/>
      <c r="AZY235" s="121"/>
      <c r="AZZ235" s="121"/>
      <c r="BAA235" s="121"/>
      <c r="BAB235" s="121"/>
      <c r="BAC235" s="121"/>
      <c r="BAD235" s="120"/>
      <c r="BAE235" s="125"/>
      <c r="BAF235" s="121"/>
      <c r="BAG235" s="121"/>
      <c r="BAH235" s="15"/>
      <c r="BAI235" s="15"/>
      <c r="BAJ235" s="120"/>
      <c r="BAK235" s="120"/>
      <c r="BAL235" s="121"/>
      <c r="BAM235" s="121"/>
      <c r="BAN235" s="120"/>
      <c r="BAO235" s="122"/>
      <c r="BAP235" s="123"/>
      <c r="BAQ235" s="124"/>
      <c r="BAR235" s="123"/>
      <c r="BAS235" s="121"/>
      <c r="BAT235" s="121"/>
      <c r="BAU235" s="121"/>
      <c r="BAV235" s="121"/>
      <c r="BAW235" s="121"/>
      <c r="BAX235" s="121"/>
      <c r="BAY235" s="120"/>
      <c r="BAZ235" s="125"/>
      <c r="BBA235" s="121"/>
      <c r="BBB235" s="121"/>
      <c r="BBC235" s="15"/>
      <c r="BBD235" s="15"/>
      <c r="BBE235" s="120"/>
      <c r="BBF235" s="120"/>
      <c r="BBG235" s="121"/>
      <c r="BBH235" s="121"/>
      <c r="BBI235" s="120"/>
      <c r="BBJ235" s="122"/>
      <c r="BBK235" s="123"/>
      <c r="BBL235" s="124"/>
      <c r="BBM235" s="123"/>
      <c r="BBN235" s="121"/>
      <c r="BBO235" s="121"/>
      <c r="BBP235" s="121"/>
      <c r="BBQ235" s="121"/>
      <c r="BBR235" s="121"/>
      <c r="BBS235" s="121"/>
      <c r="BBT235" s="120"/>
      <c r="BBU235" s="125"/>
      <c r="BBV235" s="121"/>
      <c r="BBW235" s="121"/>
      <c r="BBX235" s="15"/>
      <c r="BBY235" s="15"/>
      <c r="BBZ235" s="120"/>
      <c r="BCA235" s="120"/>
      <c r="BCB235" s="121"/>
      <c r="BCC235" s="121"/>
      <c r="BCD235" s="120"/>
      <c r="BCE235" s="122"/>
      <c r="BCF235" s="123"/>
      <c r="BCG235" s="124"/>
      <c r="BCH235" s="123"/>
      <c r="BCI235" s="121"/>
      <c r="BCJ235" s="121"/>
      <c r="BCK235" s="121"/>
      <c r="BCL235" s="121"/>
      <c r="BCM235" s="121"/>
      <c r="BCN235" s="121"/>
      <c r="BCO235" s="120"/>
      <c r="BCP235" s="125"/>
      <c r="BCQ235" s="121"/>
      <c r="BCR235" s="121"/>
      <c r="BCS235" s="15"/>
      <c r="BCT235" s="15"/>
      <c r="BCU235" s="120"/>
      <c r="BCV235" s="120"/>
      <c r="BCW235" s="121"/>
      <c r="BCX235" s="121"/>
      <c r="BCY235" s="120"/>
      <c r="BCZ235" s="122"/>
      <c r="BDA235" s="123"/>
      <c r="BDB235" s="124"/>
      <c r="BDC235" s="123"/>
      <c r="BDD235" s="121"/>
      <c r="BDE235" s="121"/>
      <c r="BDF235" s="121"/>
      <c r="BDG235" s="121"/>
      <c r="BDH235" s="121"/>
      <c r="BDI235" s="121"/>
      <c r="BDJ235" s="120"/>
      <c r="BDK235" s="125"/>
      <c r="BDL235" s="121"/>
      <c r="BDM235" s="121"/>
      <c r="BDN235" s="15"/>
      <c r="BDO235" s="15"/>
      <c r="BDP235" s="120"/>
      <c r="BDQ235" s="120"/>
      <c r="BDR235" s="121"/>
      <c r="BDS235" s="121"/>
      <c r="BDT235" s="120"/>
      <c r="BDU235" s="122"/>
      <c r="BDV235" s="123"/>
      <c r="BDW235" s="124"/>
      <c r="BDX235" s="123"/>
      <c r="BDY235" s="121"/>
      <c r="BDZ235" s="121"/>
      <c r="BEA235" s="121"/>
      <c r="BEB235" s="121"/>
      <c r="BEC235" s="121"/>
      <c r="BED235" s="121"/>
      <c r="BEE235" s="120"/>
      <c r="BEF235" s="125"/>
      <c r="BEG235" s="121"/>
      <c r="BEH235" s="121"/>
      <c r="BEI235" s="15"/>
      <c r="BEJ235" s="15"/>
      <c r="BEK235" s="120"/>
      <c r="BEL235" s="120"/>
      <c r="BEM235" s="121"/>
      <c r="BEN235" s="121"/>
      <c r="BEO235" s="120"/>
      <c r="BEP235" s="122"/>
      <c r="BEQ235" s="123"/>
      <c r="BER235" s="124"/>
      <c r="BES235" s="123"/>
      <c r="BET235" s="121"/>
      <c r="BEU235" s="121"/>
      <c r="BEV235" s="121"/>
      <c r="BEW235" s="121"/>
      <c r="BEX235" s="121"/>
      <c r="BEY235" s="121"/>
      <c r="BEZ235" s="120"/>
      <c r="BFA235" s="125"/>
      <c r="BFB235" s="121"/>
      <c r="BFC235" s="121"/>
      <c r="BFD235" s="15"/>
      <c r="BFE235" s="15"/>
      <c r="BFF235" s="120"/>
      <c r="BFG235" s="120"/>
      <c r="BFH235" s="121"/>
      <c r="BFI235" s="121"/>
      <c r="BFJ235" s="120"/>
      <c r="BFK235" s="122"/>
      <c r="BFL235" s="123"/>
      <c r="BFM235" s="124"/>
      <c r="BFN235" s="123"/>
      <c r="BFO235" s="121"/>
      <c r="BFP235" s="121"/>
      <c r="BFQ235" s="121"/>
      <c r="BFR235" s="121"/>
      <c r="BFS235" s="121"/>
      <c r="BFT235" s="121"/>
      <c r="BFU235" s="120"/>
      <c r="BFV235" s="125"/>
      <c r="BFW235" s="121"/>
      <c r="BFX235" s="121"/>
      <c r="BFY235" s="15"/>
      <c r="BFZ235" s="15"/>
      <c r="BGA235" s="120"/>
      <c r="BGB235" s="120"/>
      <c r="BGC235" s="121"/>
      <c r="BGD235" s="121"/>
      <c r="BGE235" s="120"/>
      <c r="BGF235" s="122"/>
      <c r="BGG235" s="123"/>
      <c r="BGH235" s="124"/>
      <c r="BGI235" s="123"/>
      <c r="BGJ235" s="121"/>
      <c r="BGK235" s="121"/>
      <c r="BGL235" s="121"/>
      <c r="BGM235" s="121"/>
      <c r="BGN235" s="121"/>
      <c r="BGO235" s="121"/>
      <c r="BGP235" s="120"/>
      <c r="BGQ235" s="125"/>
      <c r="BGR235" s="121"/>
      <c r="BGS235" s="121"/>
      <c r="BGT235" s="15"/>
      <c r="BGU235" s="15"/>
      <c r="BGV235" s="120"/>
      <c r="BGW235" s="120"/>
      <c r="BGX235" s="121"/>
      <c r="BGY235" s="121"/>
      <c r="BGZ235" s="120"/>
      <c r="BHA235" s="122"/>
      <c r="BHB235" s="123"/>
      <c r="BHC235" s="124"/>
      <c r="BHD235" s="123"/>
      <c r="BHE235" s="121"/>
      <c r="BHF235" s="121"/>
      <c r="BHG235" s="121"/>
      <c r="BHH235" s="121"/>
      <c r="BHI235" s="121"/>
      <c r="BHJ235" s="121"/>
      <c r="BHK235" s="120"/>
      <c r="BHL235" s="125"/>
      <c r="BHM235" s="121"/>
      <c r="BHN235" s="121"/>
      <c r="BHO235" s="15"/>
      <c r="BHP235" s="15"/>
      <c r="BHQ235" s="120"/>
      <c r="BHR235" s="120"/>
      <c r="BHS235" s="121"/>
      <c r="BHT235" s="121"/>
      <c r="BHU235" s="120"/>
      <c r="BHV235" s="122"/>
      <c r="BHW235" s="123"/>
      <c r="BHX235" s="124"/>
      <c r="BHY235" s="123"/>
      <c r="BHZ235" s="121"/>
      <c r="BIA235" s="121"/>
      <c r="BIB235" s="121"/>
      <c r="BIC235" s="121"/>
      <c r="BID235" s="121"/>
      <c r="BIE235" s="121"/>
      <c r="BIF235" s="120"/>
      <c r="BIG235" s="125"/>
      <c r="BIH235" s="121"/>
      <c r="BII235" s="121"/>
      <c r="BIJ235" s="15"/>
      <c r="BIK235" s="15"/>
      <c r="BIL235" s="120"/>
      <c r="BIM235" s="120"/>
      <c r="BIN235" s="121"/>
      <c r="BIO235" s="121"/>
      <c r="BIP235" s="120"/>
      <c r="BIQ235" s="122"/>
      <c r="BIR235" s="123"/>
      <c r="BIS235" s="124"/>
      <c r="BIT235" s="123"/>
      <c r="BIU235" s="121"/>
      <c r="BIV235" s="121"/>
      <c r="BIW235" s="121"/>
      <c r="BIX235" s="121"/>
      <c r="BIY235" s="121"/>
      <c r="BIZ235" s="121"/>
      <c r="BJA235" s="120"/>
      <c r="BJB235" s="125"/>
      <c r="BJC235" s="121"/>
      <c r="BJD235" s="121"/>
      <c r="BJE235" s="15"/>
      <c r="BJF235" s="15"/>
      <c r="BJG235" s="120"/>
      <c r="BJH235" s="120"/>
      <c r="BJI235" s="121"/>
      <c r="BJJ235" s="121"/>
      <c r="BJK235" s="120"/>
      <c r="BJL235" s="122"/>
      <c r="BJM235" s="123"/>
      <c r="BJN235" s="124"/>
      <c r="BJO235" s="123"/>
      <c r="BJP235" s="121"/>
      <c r="BJQ235" s="121"/>
      <c r="BJR235" s="121"/>
      <c r="BJS235" s="121"/>
      <c r="BJT235" s="121"/>
      <c r="BJU235" s="121"/>
      <c r="BJV235" s="120"/>
      <c r="BJW235" s="125"/>
      <c r="BJX235" s="121"/>
      <c r="BJY235" s="121"/>
      <c r="BJZ235" s="15"/>
      <c r="BKA235" s="15"/>
      <c r="BKB235" s="120"/>
      <c r="BKC235" s="120"/>
      <c r="BKD235" s="121"/>
      <c r="BKE235" s="121"/>
      <c r="BKF235" s="120"/>
      <c r="BKG235" s="122"/>
      <c r="BKH235" s="123"/>
      <c r="BKI235" s="124"/>
      <c r="BKJ235" s="123"/>
      <c r="BKK235" s="121"/>
      <c r="BKL235" s="121"/>
      <c r="BKM235" s="121"/>
      <c r="BKN235" s="121"/>
      <c r="BKO235" s="121"/>
      <c r="BKP235" s="121"/>
      <c r="BKQ235" s="120"/>
      <c r="BKR235" s="125"/>
      <c r="BKS235" s="121"/>
      <c r="BKT235" s="121"/>
      <c r="BKU235" s="15"/>
      <c r="BKV235" s="15"/>
      <c r="BKW235" s="120"/>
      <c r="BKX235" s="120"/>
      <c r="BKY235" s="121"/>
      <c r="BKZ235" s="121"/>
      <c r="BLA235" s="120"/>
      <c r="BLB235" s="122"/>
      <c r="BLC235" s="123"/>
      <c r="BLD235" s="124"/>
      <c r="BLE235" s="123"/>
      <c r="BLF235" s="121"/>
      <c r="BLG235" s="121"/>
      <c r="BLH235" s="121"/>
      <c r="BLI235" s="121"/>
      <c r="BLJ235" s="121"/>
      <c r="BLK235" s="121"/>
      <c r="BLL235" s="120"/>
      <c r="BLM235" s="125"/>
      <c r="BLN235" s="121"/>
      <c r="BLO235" s="121"/>
      <c r="BLP235" s="15"/>
      <c r="BLQ235" s="15"/>
      <c r="BLR235" s="120"/>
      <c r="BLS235" s="120"/>
      <c r="BLT235" s="121"/>
      <c r="BLU235" s="121"/>
      <c r="BLV235" s="120"/>
      <c r="BLW235" s="122"/>
      <c r="BLX235" s="123"/>
      <c r="BLY235" s="124"/>
      <c r="BLZ235" s="123"/>
      <c r="BMA235" s="121"/>
      <c r="BMB235" s="121"/>
      <c r="BMC235" s="121"/>
      <c r="BMD235" s="121"/>
      <c r="BME235" s="121"/>
      <c r="BMF235" s="121"/>
      <c r="BMG235" s="120"/>
      <c r="BMH235" s="125"/>
      <c r="BMI235" s="121"/>
      <c r="BMJ235" s="121"/>
      <c r="BMK235" s="15"/>
      <c r="BML235" s="15"/>
      <c r="BMM235" s="120"/>
      <c r="BMN235" s="120"/>
      <c r="BMO235" s="121"/>
      <c r="BMP235" s="121"/>
      <c r="BMQ235" s="120"/>
      <c r="BMR235" s="122"/>
      <c r="BMS235" s="123"/>
      <c r="BMT235" s="124"/>
      <c r="BMU235" s="123"/>
      <c r="BMV235" s="121"/>
      <c r="BMW235" s="121"/>
      <c r="BMX235" s="121"/>
      <c r="BMY235" s="121"/>
      <c r="BMZ235" s="121"/>
      <c r="BNA235" s="121"/>
      <c r="BNB235" s="120"/>
      <c r="BNC235" s="125"/>
      <c r="BND235" s="121"/>
      <c r="BNE235" s="121"/>
      <c r="BNF235" s="15"/>
      <c r="BNG235" s="15"/>
      <c r="BNH235" s="120"/>
      <c r="BNI235" s="120"/>
      <c r="BNJ235" s="121"/>
      <c r="BNK235" s="121"/>
      <c r="BNL235" s="120"/>
      <c r="BNM235" s="122"/>
      <c r="BNN235" s="123"/>
      <c r="BNO235" s="124"/>
      <c r="BNP235" s="123"/>
      <c r="BNQ235" s="121"/>
      <c r="BNR235" s="121"/>
      <c r="BNS235" s="121"/>
      <c r="BNT235" s="121"/>
      <c r="BNU235" s="121"/>
      <c r="BNV235" s="121"/>
      <c r="BNW235" s="120"/>
      <c r="BNX235" s="125"/>
      <c r="BNY235" s="121"/>
      <c r="BNZ235" s="121"/>
      <c r="BOA235" s="15"/>
      <c r="BOB235" s="15"/>
      <c r="BOC235" s="120"/>
      <c r="BOD235" s="120"/>
      <c r="BOE235" s="121"/>
      <c r="BOF235" s="121"/>
      <c r="BOG235" s="120"/>
      <c r="BOH235" s="122"/>
      <c r="BOI235" s="123"/>
      <c r="BOJ235" s="124"/>
      <c r="BOK235" s="123"/>
      <c r="BOL235" s="121"/>
      <c r="BOM235" s="121"/>
      <c r="BON235" s="121"/>
      <c r="BOO235" s="121"/>
      <c r="BOP235" s="121"/>
      <c r="BOQ235" s="121"/>
      <c r="BOR235" s="120"/>
      <c r="BOS235" s="125"/>
      <c r="BOT235" s="121"/>
      <c r="BOU235" s="121"/>
      <c r="BOV235" s="15"/>
      <c r="BOW235" s="15"/>
      <c r="BOX235" s="120"/>
      <c r="BOY235" s="120"/>
      <c r="BOZ235" s="121"/>
      <c r="BPA235" s="121"/>
      <c r="BPB235" s="120"/>
      <c r="BPC235" s="122"/>
      <c r="BPD235" s="123"/>
      <c r="BPE235" s="124"/>
      <c r="BPF235" s="123"/>
      <c r="BPG235" s="121"/>
      <c r="BPH235" s="121"/>
      <c r="BPI235" s="121"/>
      <c r="BPJ235" s="121"/>
      <c r="BPK235" s="121"/>
      <c r="BPL235" s="121"/>
      <c r="BPM235" s="120"/>
      <c r="BPN235" s="125"/>
      <c r="BPO235" s="121"/>
      <c r="BPP235" s="121"/>
      <c r="BPQ235" s="15"/>
      <c r="BPR235" s="15"/>
      <c r="BPS235" s="120"/>
      <c r="BPT235" s="120"/>
      <c r="BPU235" s="121"/>
      <c r="BPV235" s="121"/>
      <c r="BPW235" s="120"/>
      <c r="BPX235" s="122"/>
      <c r="BPY235" s="123"/>
      <c r="BPZ235" s="124"/>
      <c r="BQA235" s="123"/>
      <c r="BQB235" s="121"/>
      <c r="BQC235" s="121"/>
      <c r="BQD235" s="121"/>
      <c r="BQE235" s="121"/>
      <c r="BQF235" s="121"/>
      <c r="BQG235" s="121"/>
      <c r="BQH235" s="120"/>
      <c r="BQI235" s="125"/>
      <c r="BQJ235" s="121"/>
      <c r="BQK235" s="121"/>
      <c r="BQL235" s="15"/>
      <c r="BQM235" s="15"/>
      <c r="BQN235" s="120"/>
      <c r="BQO235" s="120"/>
      <c r="BQP235" s="121"/>
      <c r="BQQ235" s="121"/>
      <c r="BQR235" s="120"/>
      <c r="BQS235" s="122"/>
      <c r="BQT235" s="123"/>
      <c r="BQU235" s="124"/>
      <c r="BQV235" s="123"/>
      <c r="BQW235" s="121"/>
      <c r="BQX235" s="121"/>
      <c r="BQY235" s="121"/>
      <c r="BQZ235" s="121"/>
      <c r="BRA235" s="121"/>
      <c r="BRB235" s="121"/>
      <c r="BRC235" s="120"/>
      <c r="BRD235" s="125"/>
      <c r="BRE235" s="121"/>
      <c r="BRF235" s="121"/>
      <c r="BRG235" s="15"/>
      <c r="BRH235" s="15"/>
      <c r="BRI235" s="120"/>
      <c r="BRJ235" s="120"/>
      <c r="BRK235" s="121"/>
      <c r="BRL235" s="121"/>
      <c r="BRM235" s="120"/>
      <c r="BRN235" s="122"/>
      <c r="BRO235" s="123"/>
      <c r="BRP235" s="124"/>
      <c r="BRQ235" s="123"/>
      <c r="BRR235" s="121"/>
      <c r="BRS235" s="121"/>
      <c r="BRT235" s="121"/>
      <c r="BRU235" s="121"/>
      <c r="BRV235" s="121"/>
      <c r="BRW235" s="121"/>
      <c r="BRX235" s="120"/>
      <c r="BRY235" s="125"/>
      <c r="BRZ235" s="121"/>
      <c r="BSA235" s="121"/>
      <c r="BSB235" s="15"/>
      <c r="BSC235" s="15"/>
      <c r="BSD235" s="120"/>
      <c r="BSE235" s="120"/>
      <c r="BSF235" s="121"/>
      <c r="BSG235" s="121"/>
      <c r="BSH235" s="120"/>
      <c r="BSI235" s="122"/>
      <c r="BSJ235" s="123"/>
      <c r="BSK235" s="124"/>
      <c r="BSL235" s="123"/>
      <c r="BSM235" s="121"/>
      <c r="BSN235" s="121"/>
      <c r="BSO235" s="121"/>
      <c r="BSP235" s="121"/>
      <c r="BSQ235" s="121"/>
      <c r="BSR235" s="121"/>
      <c r="BSS235" s="120"/>
      <c r="BST235" s="125"/>
      <c r="BSU235" s="121"/>
      <c r="BSV235" s="121"/>
      <c r="BSW235" s="15"/>
      <c r="BSX235" s="15"/>
      <c r="BSY235" s="120"/>
      <c r="BSZ235" s="120"/>
      <c r="BTA235" s="121"/>
      <c r="BTB235" s="121"/>
      <c r="BTC235" s="120"/>
      <c r="BTD235" s="122"/>
      <c r="BTE235" s="123"/>
      <c r="BTF235" s="124"/>
      <c r="BTG235" s="123"/>
      <c r="BTH235" s="121"/>
      <c r="BTI235" s="121"/>
      <c r="BTJ235" s="121"/>
      <c r="BTK235" s="121"/>
      <c r="BTL235" s="121"/>
      <c r="BTM235" s="121"/>
      <c r="BTN235" s="120"/>
      <c r="BTO235" s="125"/>
      <c r="BTP235" s="121"/>
      <c r="BTQ235" s="121"/>
      <c r="BTR235" s="15"/>
      <c r="BTS235" s="15"/>
      <c r="BTT235" s="120"/>
      <c r="BTU235" s="120"/>
      <c r="BTV235" s="121"/>
      <c r="BTW235" s="121"/>
      <c r="BTX235" s="120"/>
      <c r="BTY235" s="122"/>
      <c r="BTZ235" s="123"/>
      <c r="BUA235" s="124"/>
      <c r="BUB235" s="123"/>
      <c r="BUC235" s="121"/>
      <c r="BUD235" s="121"/>
      <c r="BUE235" s="121"/>
      <c r="BUF235" s="121"/>
      <c r="BUG235" s="121"/>
      <c r="BUH235" s="121"/>
      <c r="BUI235" s="120"/>
      <c r="BUJ235" s="125"/>
      <c r="BUK235" s="121"/>
      <c r="BUL235" s="121"/>
      <c r="BUM235" s="15"/>
      <c r="BUN235" s="15"/>
      <c r="BUO235" s="120"/>
      <c r="BUP235" s="120"/>
      <c r="BUQ235" s="121"/>
      <c r="BUR235" s="121"/>
      <c r="BUS235" s="120"/>
      <c r="BUT235" s="122"/>
      <c r="BUU235" s="123"/>
      <c r="BUV235" s="124"/>
      <c r="BUW235" s="123"/>
      <c r="BUX235" s="121"/>
      <c r="BUY235" s="121"/>
      <c r="BUZ235" s="121"/>
      <c r="BVA235" s="121"/>
      <c r="BVB235" s="121"/>
      <c r="BVC235" s="121"/>
      <c r="BVD235" s="120"/>
      <c r="BVE235" s="125"/>
      <c r="BVF235" s="121"/>
      <c r="BVG235" s="121"/>
      <c r="BVH235" s="15"/>
      <c r="BVI235" s="15"/>
      <c r="BVJ235" s="120"/>
      <c r="BVK235" s="120"/>
      <c r="BVL235" s="121"/>
      <c r="BVM235" s="121"/>
      <c r="BVN235" s="120"/>
      <c r="BVO235" s="122"/>
      <c r="BVP235" s="123"/>
      <c r="BVQ235" s="124"/>
      <c r="BVR235" s="123"/>
      <c r="BVS235" s="121"/>
      <c r="BVT235" s="121"/>
      <c r="BVU235" s="121"/>
      <c r="BVV235" s="121"/>
      <c r="BVW235" s="121"/>
      <c r="BVX235" s="121"/>
      <c r="BVY235" s="120"/>
      <c r="BVZ235" s="125"/>
      <c r="BWA235" s="121"/>
      <c r="BWB235" s="121"/>
      <c r="BWC235" s="15"/>
      <c r="BWD235" s="15"/>
      <c r="BWE235" s="120"/>
      <c r="BWF235" s="120"/>
      <c r="BWG235" s="121"/>
      <c r="BWH235" s="121"/>
      <c r="BWI235" s="120"/>
      <c r="BWJ235" s="122"/>
      <c r="BWK235" s="123"/>
      <c r="BWL235" s="124"/>
      <c r="BWM235" s="123"/>
      <c r="BWN235" s="121"/>
      <c r="BWO235" s="121"/>
      <c r="BWP235" s="121"/>
      <c r="BWQ235" s="121"/>
      <c r="BWR235" s="121"/>
      <c r="BWS235" s="121"/>
      <c r="BWT235" s="120"/>
      <c r="BWU235" s="125"/>
      <c r="BWV235" s="121"/>
      <c r="BWW235" s="121"/>
      <c r="BWX235" s="15"/>
      <c r="BWY235" s="15"/>
      <c r="BWZ235" s="120"/>
      <c r="BXA235" s="120"/>
      <c r="BXB235" s="121"/>
      <c r="BXC235" s="121"/>
      <c r="BXD235" s="120"/>
      <c r="BXE235" s="122"/>
      <c r="BXF235" s="123"/>
      <c r="BXG235" s="124"/>
      <c r="BXH235" s="123"/>
      <c r="BXI235" s="121"/>
      <c r="BXJ235" s="121"/>
      <c r="BXK235" s="121"/>
      <c r="BXL235" s="121"/>
      <c r="BXM235" s="121"/>
      <c r="BXN235" s="121"/>
      <c r="BXO235" s="120"/>
      <c r="BXP235" s="125"/>
      <c r="BXQ235" s="121"/>
      <c r="BXR235" s="121"/>
      <c r="BXS235" s="15"/>
      <c r="BXT235" s="15"/>
      <c r="BXU235" s="120"/>
      <c r="BXV235" s="120"/>
      <c r="BXW235" s="121"/>
      <c r="BXX235" s="121"/>
      <c r="BXY235" s="120"/>
      <c r="BXZ235" s="122"/>
      <c r="BYA235" s="123"/>
      <c r="BYB235" s="124"/>
      <c r="BYC235" s="123"/>
      <c r="BYD235" s="121"/>
      <c r="BYE235" s="121"/>
      <c r="BYF235" s="121"/>
      <c r="BYG235" s="121"/>
      <c r="BYH235" s="121"/>
      <c r="BYI235" s="121"/>
      <c r="BYJ235" s="120"/>
      <c r="BYK235" s="125"/>
      <c r="BYL235" s="121"/>
      <c r="BYM235" s="121"/>
      <c r="BYN235" s="15"/>
      <c r="BYO235" s="15"/>
      <c r="BYP235" s="120"/>
      <c r="BYQ235" s="120"/>
      <c r="BYR235" s="121"/>
      <c r="BYS235" s="121"/>
      <c r="BYT235" s="120"/>
      <c r="BYU235" s="122"/>
      <c r="BYV235" s="123"/>
      <c r="BYW235" s="124"/>
      <c r="BYX235" s="123"/>
      <c r="BYY235" s="121"/>
      <c r="BYZ235" s="121"/>
      <c r="BZA235" s="121"/>
      <c r="BZB235" s="121"/>
      <c r="BZC235" s="121"/>
      <c r="BZD235" s="121"/>
      <c r="BZE235" s="120"/>
      <c r="BZF235" s="125"/>
      <c r="BZG235" s="121"/>
      <c r="BZH235" s="121"/>
      <c r="BZI235" s="15"/>
      <c r="BZJ235" s="15"/>
      <c r="BZK235" s="120"/>
      <c r="BZL235" s="120"/>
      <c r="BZM235" s="121"/>
      <c r="BZN235" s="121"/>
      <c r="BZO235" s="120"/>
      <c r="BZP235" s="122"/>
      <c r="BZQ235" s="123"/>
      <c r="BZR235" s="124"/>
      <c r="BZS235" s="123"/>
      <c r="BZT235" s="121"/>
      <c r="BZU235" s="121"/>
      <c r="BZV235" s="121"/>
      <c r="BZW235" s="121"/>
      <c r="BZX235" s="121"/>
      <c r="BZY235" s="121"/>
      <c r="BZZ235" s="120"/>
      <c r="CAA235" s="125"/>
      <c r="CAB235" s="121"/>
      <c r="CAC235" s="121"/>
      <c r="CAD235" s="15"/>
      <c r="CAE235" s="15"/>
      <c r="CAF235" s="120"/>
      <c r="CAG235" s="120"/>
      <c r="CAH235" s="121"/>
      <c r="CAI235" s="121"/>
      <c r="CAJ235" s="120"/>
      <c r="CAK235" s="122"/>
      <c r="CAL235" s="123"/>
      <c r="CAM235" s="124"/>
      <c r="CAN235" s="123"/>
      <c r="CAO235" s="121"/>
      <c r="CAP235" s="121"/>
      <c r="CAQ235" s="121"/>
      <c r="CAR235" s="121"/>
      <c r="CAS235" s="121"/>
      <c r="CAT235" s="121"/>
      <c r="CAU235" s="120"/>
      <c r="CAV235" s="125"/>
      <c r="CAW235" s="121"/>
      <c r="CAX235" s="121"/>
      <c r="CAY235" s="15"/>
      <c r="CAZ235" s="15"/>
      <c r="CBA235" s="120"/>
      <c r="CBB235" s="120"/>
      <c r="CBC235" s="121"/>
      <c r="CBD235" s="121"/>
      <c r="CBE235" s="120"/>
      <c r="CBF235" s="122"/>
      <c r="CBG235" s="123"/>
      <c r="CBH235" s="124"/>
      <c r="CBI235" s="123"/>
      <c r="CBJ235" s="121"/>
      <c r="CBK235" s="121"/>
      <c r="CBL235" s="121"/>
      <c r="CBM235" s="121"/>
      <c r="CBN235" s="121"/>
      <c r="CBO235" s="121"/>
      <c r="CBP235" s="120"/>
      <c r="CBQ235" s="125"/>
      <c r="CBR235" s="121"/>
      <c r="CBS235" s="121"/>
      <c r="CBT235" s="15"/>
      <c r="CBU235" s="15"/>
      <c r="CBV235" s="120"/>
      <c r="CBW235" s="120"/>
      <c r="CBX235" s="121"/>
      <c r="CBY235" s="121"/>
      <c r="CBZ235" s="120"/>
      <c r="CCA235" s="122"/>
      <c r="CCB235" s="123"/>
      <c r="CCC235" s="124"/>
      <c r="CCD235" s="123"/>
      <c r="CCE235" s="121"/>
      <c r="CCF235" s="121"/>
      <c r="CCG235" s="121"/>
      <c r="CCH235" s="121"/>
      <c r="CCI235" s="121"/>
      <c r="CCJ235" s="121"/>
      <c r="CCK235" s="120"/>
      <c r="CCL235" s="125"/>
      <c r="CCM235" s="121"/>
      <c r="CCN235" s="121"/>
      <c r="CCO235" s="15"/>
      <c r="CCP235" s="15"/>
      <c r="CCQ235" s="120"/>
      <c r="CCR235" s="120"/>
      <c r="CCS235" s="121"/>
      <c r="CCT235" s="121"/>
      <c r="CCU235" s="120"/>
      <c r="CCV235" s="122"/>
      <c r="CCW235" s="123"/>
      <c r="CCX235" s="124"/>
      <c r="CCY235" s="123"/>
      <c r="CCZ235" s="121"/>
      <c r="CDA235" s="121"/>
      <c r="CDB235" s="121"/>
      <c r="CDC235" s="121"/>
      <c r="CDD235" s="121"/>
      <c r="CDE235" s="121"/>
      <c r="CDF235" s="120"/>
      <c r="CDG235" s="125"/>
      <c r="CDH235" s="121"/>
      <c r="CDI235" s="121"/>
      <c r="CDJ235" s="15"/>
      <c r="CDK235" s="15"/>
      <c r="CDL235" s="120"/>
      <c r="CDM235" s="120"/>
      <c r="CDN235" s="121"/>
      <c r="CDO235" s="121"/>
      <c r="CDP235" s="120"/>
      <c r="CDQ235" s="122"/>
      <c r="CDR235" s="123"/>
      <c r="CDS235" s="124"/>
      <c r="CDT235" s="123"/>
      <c r="CDU235" s="121"/>
      <c r="CDV235" s="121"/>
      <c r="CDW235" s="121"/>
      <c r="CDX235" s="121"/>
      <c r="CDY235" s="121"/>
      <c r="CDZ235" s="121"/>
      <c r="CEA235" s="120"/>
      <c r="CEB235" s="125"/>
      <c r="CEC235" s="121"/>
      <c r="CED235" s="121"/>
      <c r="CEE235" s="15"/>
      <c r="CEF235" s="15"/>
      <c r="CEG235" s="120"/>
      <c r="CEH235" s="120"/>
      <c r="CEI235" s="121"/>
      <c r="CEJ235" s="121"/>
      <c r="CEK235" s="120"/>
      <c r="CEL235" s="122"/>
      <c r="CEM235" s="123"/>
      <c r="CEN235" s="124"/>
      <c r="CEO235" s="123"/>
      <c r="CEP235" s="121"/>
      <c r="CEQ235" s="121"/>
      <c r="CER235" s="121"/>
      <c r="CES235" s="121"/>
      <c r="CET235" s="121"/>
      <c r="CEU235" s="121"/>
      <c r="CEV235" s="120"/>
      <c r="CEW235" s="125"/>
      <c r="CEX235" s="121"/>
      <c r="CEY235" s="121"/>
      <c r="CEZ235" s="15"/>
      <c r="CFA235" s="15"/>
      <c r="CFB235" s="120"/>
      <c r="CFC235" s="120"/>
      <c r="CFD235" s="121"/>
      <c r="CFE235" s="121"/>
      <c r="CFF235" s="120"/>
      <c r="CFG235" s="122"/>
      <c r="CFH235" s="123"/>
      <c r="CFI235" s="124"/>
      <c r="CFJ235" s="123"/>
      <c r="CFK235" s="121"/>
      <c r="CFL235" s="121"/>
      <c r="CFM235" s="121"/>
      <c r="CFN235" s="121"/>
      <c r="CFO235" s="121"/>
      <c r="CFP235" s="121"/>
      <c r="CFQ235" s="120"/>
      <c r="CFR235" s="125"/>
      <c r="CFS235" s="121"/>
      <c r="CFT235" s="121"/>
      <c r="CFU235" s="15"/>
      <c r="CFV235" s="15"/>
      <c r="CFW235" s="120"/>
      <c r="CFX235" s="120"/>
      <c r="CFY235" s="121"/>
      <c r="CFZ235" s="121"/>
      <c r="CGA235" s="120"/>
      <c r="CGB235" s="122"/>
      <c r="CGC235" s="123"/>
      <c r="CGD235" s="124"/>
      <c r="CGE235" s="123"/>
      <c r="CGF235" s="121"/>
      <c r="CGG235" s="121"/>
      <c r="CGH235" s="121"/>
      <c r="CGI235" s="121"/>
      <c r="CGJ235" s="121"/>
      <c r="CGK235" s="121"/>
      <c r="CGL235" s="120"/>
      <c r="CGM235" s="125"/>
      <c r="CGN235" s="121"/>
      <c r="CGO235" s="121"/>
      <c r="CGP235" s="15"/>
      <c r="CGQ235" s="15"/>
      <c r="CGR235" s="120"/>
      <c r="CGS235" s="120"/>
      <c r="CGT235" s="121"/>
      <c r="CGU235" s="121"/>
      <c r="CGV235" s="120"/>
      <c r="CGW235" s="122"/>
      <c r="CGX235" s="123"/>
      <c r="CGY235" s="124"/>
      <c r="CGZ235" s="123"/>
      <c r="CHA235" s="121"/>
      <c r="CHB235" s="121"/>
      <c r="CHC235" s="121"/>
      <c r="CHD235" s="121"/>
      <c r="CHE235" s="121"/>
      <c r="CHF235" s="121"/>
      <c r="CHG235" s="120"/>
      <c r="CHH235" s="125"/>
      <c r="CHI235" s="121"/>
      <c r="CHJ235" s="121"/>
      <c r="CHK235" s="15"/>
      <c r="CHL235" s="15"/>
      <c r="CHM235" s="120"/>
      <c r="CHN235" s="120"/>
      <c r="CHO235" s="121"/>
      <c r="CHP235" s="121"/>
      <c r="CHQ235" s="120"/>
      <c r="CHR235" s="122"/>
      <c r="CHS235" s="123"/>
      <c r="CHT235" s="124"/>
      <c r="CHU235" s="123"/>
      <c r="CHV235" s="121"/>
      <c r="CHW235" s="121"/>
      <c r="CHX235" s="121"/>
      <c r="CHY235" s="121"/>
      <c r="CHZ235" s="121"/>
      <c r="CIA235" s="121"/>
      <c r="CIB235" s="120"/>
      <c r="CIC235" s="125"/>
      <c r="CID235" s="121"/>
      <c r="CIE235" s="121"/>
      <c r="CIF235" s="15"/>
      <c r="CIG235" s="15"/>
      <c r="CIH235" s="120"/>
      <c r="CII235" s="120"/>
      <c r="CIJ235" s="121"/>
      <c r="CIK235" s="121"/>
      <c r="CIL235" s="120"/>
      <c r="CIM235" s="122"/>
      <c r="CIN235" s="123"/>
      <c r="CIO235" s="124"/>
      <c r="CIP235" s="123"/>
      <c r="CIQ235" s="121"/>
      <c r="CIR235" s="121"/>
      <c r="CIS235" s="121"/>
      <c r="CIT235" s="121"/>
      <c r="CIU235" s="121"/>
      <c r="CIV235" s="121"/>
      <c r="CIW235" s="120"/>
      <c r="CIX235" s="125"/>
      <c r="CIY235" s="121"/>
      <c r="CIZ235" s="121"/>
      <c r="CJA235" s="15"/>
      <c r="CJB235" s="15"/>
      <c r="CJC235" s="120"/>
      <c r="CJD235" s="120"/>
      <c r="CJE235" s="121"/>
      <c r="CJF235" s="121"/>
      <c r="CJG235" s="120"/>
      <c r="CJH235" s="122"/>
      <c r="CJI235" s="123"/>
      <c r="CJJ235" s="124"/>
      <c r="CJK235" s="123"/>
      <c r="CJL235" s="121"/>
      <c r="CJM235" s="121"/>
      <c r="CJN235" s="121"/>
      <c r="CJO235" s="121"/>
      <c r="CJP235" s="121"/>
      <c r="CJQ235" s="121"/>
      <c r="CJR235" s="120"/>
      <c r="CJS235" s="125"/>
      <c r="CJT235" s="121"/>
      <c r="CJU235" s="121"/>
      <c r="CJV235" s="15"/>
      <c r="CJW235" s="15"/>
      <c r="CJX235" s="120"/>
      <c r="CJY235" s="120"/>
      <c r="CJZ235" s="121"/>
      <c r="CKA235" s="121"/>
      <c r="CKB235" s="120"/>
      <c r="CKC235" s="122"/>
      <c r="CKD235" s="123"/>
      <c r="CKE235" s="124"/>
      <c r="CKF235" s="123"/>
      <c r="CKG235" s="121"/>
      <c r="CKH235" s="121"/>
      <c r="CKI235" s="121"/>
      <c r="CKJ235" s="121"/>
      <c r="CKK235" s="121"/>
      <c r="CKL235" s="121"/>
      <c r="CKM235" s="120"/>
      <c r="CKN235" s="125"/>
      <c r="CKO235" s="121"/>
      <c r="CKP235" s="121"/>
      <c r="CKQ235" s="15"/>
      <c r="CKR235" s="15"/>
      <c r="CKS235" s="120"/>
      <c r="CKT235" s="120"/>
      <c r="CKU235" s="121"/>
      <c r="CKV235" s="121"/>
      <c r="CKW235" s="120"/>
      <c r="CKX235" s="122"/>
      <c r="CKY235" s="123"/>
      <c r="CKZ235" s="124"/>
      <c r="CLA235" s="123"/>
      <c r="CLB235" s="121"/>
      <c r="CLC235" s="121"/>
      <c r="CLD235" s="121"/>
      <c r="CLE235" s="121"/>
      <c r="CLF235" s="121"/>
      <c r="CLG235" s="121"/>
      <c r="CLH235" s="120"/>
      <c r="CLI235" s="125"/>
      <c r="CLJ235" s="121"/>
      <c r="CLK235" s="121"/>
      <c r="CLL235" s="15"/>
      <c r="CLM235" s="15"/>
      <c r="CLN235" s="120"/>
      <c r="CLO235" s="120"/>
      <c r="CLP235" s="121"/>
      <c r="CLQ235" s="121"/>
      <c r="CLR235" s="120"/>
      <c r="CLS235" s="122"/>
      <c r="CLT235" s="123"/>
      <c r="CLU235" s="124"/>
      <c r="CLV235" s="123"/>
      <c r="CLW235" s="121"/>
      <c r="CLX235" s="121"/>
      <c r="CLY235" s="121"/>
      <c r="CLZ235" s="121"/>
      <c r="CMA235" s="121"/>
      <c r="CMB235" s="121"/>
      <c r="CMC235" s="120"/>
      <c r="CMD235" s="125"/>
      <c r="CME235" s="121"/>
      <c r="CMF235" s="121"/>
      <c r="CMG235" s="15"/>
      <c r="CMH235" s="15"/>
      <c r="CMI235" s="120"/>
      <c r="CMJ235" s="120"/>
      <c r="CMK235" s="121"/>
      <c r="CML235" s="121"/>
      <c r="CMM235" s="120"/>
      <c r="CMN235" s="122"/>
      <c r="CMO235" s="123"/>
      <c r="CMP235" s="124"/>
      <c r="CMQ235" s="123"/>
      <c r="CMR235" s="121"/>
      <c r="CMS235" s="121"/>
      <c r="CMT235" s="121"/>
      <c r="CMU235" s="121"/>
      <c r="CMV235" s="121"/>
      <c r="CMW235" s="121"/>
      <c r="CMX235" s="120"/>
      <c r="CMY235" s="125"/>
      <c r="CMZ235" s="121"/>
      <c r="CNA235" s="121"/>
      <c r="CNB235" s="15"/>
      <c r="CNC235" s="15"/>
      <c r="CND235" s="120"/>
      <c r="CNE235" s="120"/>
      <c r="CNF235" s="121"/>
      <c r="CNG235" s="121"/>
      <c r="CNH235" s="120"/>
      <c r="CNI235" s="122"/>
      <c r="CNJ235" s="123"/>
      <c r="CNK235" s="124"/>
      <c r="CNL235" s="123"/>
      <c r="CNM235" s="121"/>
      <c r="CNN235" s="121"/>
      <c r="CNO235" s="121"/>
      <c r="CNP235" s="121"/>
      <c r="CNQ235" s="121"/>
      <c r="CNR235" s="121"/>
      <c r="CNS235" s="120"/>
      <c r="CNT235" s="125"/>
      <c r="CNU235" s="121"/>
      <c r="CNV235" s="121"/>
      <c r="CNW235" s="15"/>
      <c r="CNX235" s="15"/>
      <c r="CNY235" s="120"/>
      <c r="CNZ235" s="120"/>
      <c r="COA235" s="121"/>
      <c r="COB235" s="121"/>
      <c r="COC235" s="120"/>
      <c r="COD235" s="122"/>
      <c r="COE235" s="123"/>
      <c r="COF235" s="124"/>
      <c r="COG235" s="123"/>
      <c r="COH235" s="121"/>
      <c r="COI235" s="121"/>
      <c r="COJ235" s="121"/>
      <c r="COK235" s="121"/>
      <c r="COL235" s="121"/>
      <c r="COM235" s="121"/>
      <c r="CON235" s="120"/>
      <c r="COO235" s="125"/>
      <c r="COP235" s="121"/>
      <c r="COQ235" s="121"/>
      <c r="COR235" s="15"/>
      <c r="COS235" s="15"/>
      <c r="COT235" s="120"/>
      <c r="COU235" s="120"/>
      <c r="COV235" s="121"/>
      <c r="COW235" s="121"/>
      <c r="COX235" s="120"/>
      <c r="COY235" s="122"/>
      <c r="COZ235" s="123"/>
      <c r="CPA235" s="124"/>
      <c r="CPB235" s="123"/>
      <c r="CPC235" s="121"/>
      <c r="CPD235" s="121"/>
      <c r="CPE235" s="121"/>
      <c r="CPF235" s="121"/>
      <c r="CPG235" s="121"/>
      <c r="CPH235" s="121"/>
      <c r="CPI235" s="120"/>
      <c r="CPJ235" s="125"/>
      <c r="CPK235" s="121"/>
      <c r="CPL235" s="121"/>
      <c r="CPM235" s="15"/>
      <c r="CPN235" s="15"/>
      <c r="CPO235" s="120"/>
      <c r="CPP235" s="120"/>
      <c r="CPQ235" s="121"/>
      <c r="CPR235" s="121"/>
      <c r="CPS235" s="120"/>
      <c r="CPT235" s="122"/>
      <c r="CPU235" s="123"/>
      <c r="CPV235" s="124"/>
      <c r="CPW235" s="123"/>
      <c r="CPX235" s="121"/>
      <c r="CPY235" s="121"/>
      <c r="CPZ235" s="121"/>
      <c r="CQA235" s="121"/>
      <c r="CQB235" s="121"/>
      <c r="CQC235" s="121"/>
      <c r="CQD235" s="120"/>
      <c r="CQE235" s="125"/>
      <c r="CQF235" s="121"/>
      <c r="CQG235" s="121"/>
      <c r="CQH235" s="15"/>
      <c r="CQI235" s="15"/>
      <c r="CQJ235" s="120"/>
      <c r="CQK235" s="120"/>
      <c r="CQL235" s="121"/>
      <c r="CQM235" s="121"/>
      <c r="CQN235" s="120"/>
      <c r="CQO235" s="122"/>
      <c r="CQP235" s="123"/>
      <c r="CQQ235" s="124"/>
      <c r="CQR235" s="123"/>
      <c r="CQS235" s="121"/>
      <c r="CQT235" s="121"/>
      <c r="CQU235" s="121"/>
      <c r="CQV235" s="121"/>
      <c r="CQW235" s="121"/>
      <c r="CQX235" s="121"/>
      <c r="CQY235" s="120"/>
      <c r="CQZ235" s="125"/>
      <c r="CRA235" s="121"/>
      <c r="CRB235" s="121"/>
      <c r="CRC235" s="15"/>
      <c r="CRD235" s="15"/>
      <c r="CRE235" s="120"/>
      <c r="CRF235" s="120"/>
      <c r="CRG235" s="121"/>
      <c r="CRH235" s="121"/>
      <c r="CRI235" s="120"/>
      <c r="CRJ235" s="122"/>
      <c r="CRK235" s="123"/>
      <c r="CRL235" s="124"/>
      <c r="CRM235" s="123"/>
      <c r="CRN235" s="121"/>
      <c r="CRO235" s="121"/>
      <c r="CRP235" s="121"/>
      <c r="CRQ235" s="121"/>
      <c r="CRR235" s="121"/>
      <c r="CRS235" s="121"/>
      <c r="CRT235" s="120"/>
      <c r="CRU235" s="125"/>
      <c r="CRV235" s="121"/>
      <c r="CRW235" s="121"/>
      <c r="CRX235" s="15"/>
      <c r="CRY235" s="15"/>
      <c r="CRZ235" s="120"/>
      <c r="CSA235" s="120"/>
      <c r="CSB235" s="121"/>
      <c r="CSC235" s="121"/>
      <c r="CSD235" s="120"/>
      <c r="CSE235" s="122"/>
      <c r="CSF235" s="123"/>
      <c r="CSG235" s="124"/>
      <c r="CSH235" s="123"/>
      <c r="CSI235" s="121"/>
      <c r="CSJ235" s="121"/>
      <c r="CSK235" s="121"/>
      <c r="CSL235" s="121"/>
      <c r="CSM235" s="121"/>
      <c r="CSN235" s="121"/>
      <c r="CSO235" s="120"/>
      <c r="CSP235" s="125"/>
      <c r="CSQ235" s="121"/>
      <c r="CSR235" s="121"/>
      <c r="CSS235" s="15"/>
      <c r="CST235" s="15"/>
      <c r="CSU235" s="120"/>
      <c r="CSV235" s="120"/>
      <c r="CSW235" s="121"/>
      <c r="CSX235" s="121"/>
      <c r="CSY235" s="120"/>
      <c r="CSZ235" s="122"/>
      <c r="CTA235" s="123"/>
      <c r="CTB235" s="124"/>
      <c r="CTC235" s="123"/>
      <c r="CTD235" s="121"/>
      <c r="CTE235" s="121"/>
      <c r="CTF235" s="121"/>
      <c r="CTG235" s="121"/>
      <c r="CTH235" s="121"/>
      <c r="CTI235" s="121"/>
      <c r="CTJ235" s="120"/>
      <c r="CTK235" s="125"/>
      <c r="CTL235" s="121"/>
      <c r="CTM235" s="121"/>
      <c r="CTN235" s="15"/>
      <c r="CTO235" s="15"/>
      <c r="CTP235" s="120"/>
      <c r="CTQ235" s="120"/>
      <c r="CTR235" s="121"/>
      <c r="CTS235" s="121"/>
      <c r="CTT235" s="120"/>
      <c r="CTU235" s="122"/>
      <c r="CTV235" s="123"/>
      <c r="CTW235" s="124"/>
      <c r="CTX235" s="123"/>
      <c r="CTY235" s="121"/>
      <c r="CTZ235" s="121"/>
      <c r="CUA235" s="121"/>
      <c r="CUB235" s="121"/>
      <c r="CUC235" s="121"/>
      <c r="CUD235" s="121"/>
      <c r="CUE235" s="120"/>
      <c r="CUF235" s="125"/>
      <c r="CUG235" s="121"/>
      <c r="CUH235" s="121"/>
      <c r="CUI235" s="15"/>
      <c r="CUJ235" s="15"/>
      <c r="CUK235" s="120"/>
      <c r="CUL235" s="120"/>
      <c r="CUM235" s="121"/>
      <c r="CUN235" s="121"/>
      <c r="CUO235" s="120"/>
      <c r="CUP235" s="122"/>
      <c r="CUQ235" s="123"/>
      <c r="CUR235" s="124"/>
      <c r="CUS235" s="123"/>
      <c r="CUT235" s="121"/>
      <c r="CUU235" s="121"/>
      <c r="CUV235" s="121"/>
      <c r="CUW235" s="121"/>
      <c r="CUX235" s="121"/>
      <c r="CUY235" s="121"/>
      <c r="CUZ235" s="120"/>
      <c r="CVA235" s="125"/>
      <c r="CVB235" s="121"/>
      <c r="CVC235" s="121"/>
      <c r="CVD235" s="15"/>
      <c r="CVE235" s="15"/>
      <c r="CVF235" s="120"/>
      <c r="CVG235" s="120"/>
      <c r="CVH235" s="121"/>
      <c r="CVI235" s="121"/>
      <c r="CVJ235" s="120"/>
      <c r="CVK235" s="122"/>
      <c r="CVL235" s="123"/>
      <c r="CVM235" s="124"/>
      <c r="CVN235" s="123"/>
      <c r="CVO235" s="121"/>
      <c r="CVP235" s="121"/>
      <c r="CVQ235" s="121"/>
      <c r="CVR235" s="121"/>
      <c r="CVS235" s="121"/>
      <c r="CVT235" s="121"/>
      <c r="CVU235" s="120"/>
      <c r="CVV235" s="125"/>
      <c r="CVW235" s="121"/>
      <c r="CVX235" s="121"/>
      <c r="CVY235" s="15"/>
      <c r="CVZ235" s="15"/>
      <c r="CWA235" s="120"/>
      <c r="CWB235" s="120"/>
      <c r="CWC235" s="121"/>
      <c r="CWD235" s="121"/>
      <c r="CWE235" s="120"/>
      <c r="CWF235" s="122"/>
      <c r="CWG235" s="123"/>
      <c r="CWH235" s="124"/>
      <c r="CWI235" s="123"/>
      <c r="CWJ235" s="121"/>
      <c r="CWK235" s="121"/>
      <c r="CWL235" s="121"/>
      <c r="CWM235" s="121"/>
      <c r="CWN235" s="121"/>
      <c r="CWO235" s="121"/>
      <c r="CWP235" s="120"/>
      <c r="CWQ235" s="125"/>
      <c r="CWR235" s="121"/>
      <c r="CWS235" s="121"/>
      <c r="CWT235" s="15"/>
      <c r="CWU235" s="15"/>
      <c r="CWV235" s="120"/>
      <c r="CWW235" s="120"/>
      <c r="CWX235" s="121"/>
      <c r="CWY235" s="121"/>
      <c r="CWZ235" s="120"/>
      <c r="CXA235" s="122"/>
      <c r="CXB235" s="123"/>
      <c r="CXC235" s="124"/>
      <c r="CXD235" s="123"/>
      <c r="CXE235" s="121"/>
      <c r="CXF235" s="121"/>
      <c r="CXG235" s="121"/>
      <c r="CXH235" s="121"/>
      <c r="CXI235" s="121"/>
      <c r="CXJ235" s="121"/>
      <c r="CXK235" s="120"/>
      <c r="CXL235" s="125"/>
      <c r="CXM235" s="121"/>
      <c r="CXN235" s="121"/>
      <c r="CXO235" s="15"/>
      <c r="CXP235" s="15"/>
      <c r="CXQ235" s="120"/>
      <c r="CXR235" s="120"/>
      <c r="CXS235" s="121"/>
      <c r="CXT235" s="121"/>
      <c r="CXU235" s="120"/>
      <c r="CXV235" s="122"/>
      <c r="CXW235" s="123"/>
      <c r="CXX235" s="124"/>
      <c r="CXY235" s="123"/>
      <c r="CXZ235" s="121"/>
      <c r="CYA235" s="121"/>
      <c r="CYB235" s="121"/>
      <c r="CYC235" s="121"/>
      <c r="CYD235" s="121"/>
      <c r="CYE235" s="121"/>
      <c r="CYF235" s="120"/>
      <c r="CYG235" s="125"/>
      <c r="CYH235" s="121"/>
      <c r="CYI235" s="121"/>
      <c r="CYJ235" s="15"/>
      <c r="CYK235" s="15"/>
      <c r="CYL235" s="120"/>
      <c r="CYM235" s="120"/>
      <c r="CYN235" s="121"/>
      <c r="CYO235" s="121"/>
      <c r="CYP235" s="120"/>
      <c r="CYQ235" s="122"/>
      <c r="CYR235" s="123"/>
      <c r="CYS235" s="124"/>
      <c r="CYT235" s="123"/>
      <c r="CYU235" s="121"/>
      <c r="CYV235" s="121"/>
      <c r="CYW235" s="121"/>
      <c r="CYX235" s="121"/>
      <c r="CYY235" s="121"/>
      <c r="CYZ235" s="121"/>
      <c r="CZA235" s="120"/>
      <c r="CZB235" s="125"/>
      <c r="CZC235" s="121"/>
      <c r="CZD235" s="121"/>
      <c r="CZE235" s="15"/>
      <c r="CZF235" s="15"/>
      <c r="CZG235" s="120"/>
      <c r="CZH235" s="120"/>
      <c r="CZI235" s="121"/>
      <c r="CZJ235" s="121"/>
      <c r="CZK235" s="120"/>
      <c r="CZL235" s="122"/>
      <c r="CZM235" s="123"/>
      <c r="CZN235" s="124"/>
      <c r="CZO235" s="123"/>
      <c r="CZP235" s="121"/>
      <c r="CZQ235" s="121"/>
      <c r="CZR235" s="121"/>
      <c r="CZS235" s="121"/>
      <c r="CZT235" s="121"/>
      <c r="CZU235" s="121"/>
      <c r="CZV235" s="120"/>
      <c r="CZW235" s="125"/>
      <c r="CZX235" s="121"/>
      <c r="CZY235" s="121"/>
      <c r="CZZ235" s="15"/>
      <c r="DAA235" s="15"/>
      <c r="DAB235" s="120"/>
      <c r="DAC235" s="120"/>
      <c r="DAD235" s="121"/>
      <c r="DAE235" s="121"/>
      <c r="DAF235" s="120"/>
      <c r="DAG235" s="122"/>
      <c r="DAH235" s="123"/>
      <c r="DAI235" s="124"/>
      <c r="DAJ235" s="123"/>
      <c r="DAK235" s="121"/>
      <c r="DAL235" s="121"/>
      <c r="DAM235" s="121"/>
      <c r="DAN235" s="121"/>
      <c r="DAO235" s="121"/>
      <c r="DAP235" s="121"/>
      <c r="DAQ235" s="120"/>
      <c r="DAR235" s="125"/>
      <c r="DAS235" s="121"/>
      <c r="DAT235" s="121"/>
      <c r="DAU235" s="15"/>
      <c r="DAV235" s="15"/>
      <c r="DAW235" s="120"/>
      <c r="DAX235" s="120"/>
      <c r="DAY235" s="121"/>
      <c r="DAZ235" s="121"/>
      <c r="DBA235" s="120"/>
      <c r="DBB235" s="122"/>
      <c r="DBC235" s="123"/>
      <c r="DBD235" s="124"/>
      <c r="DBE235" s="123"/>
      <c r="DBF235" s="121"/>
      <c r="DBG235" s="121"/>
      <c r="DBH235" s="121"/>
      <c r="DBI235" s="121"/>
      <c r="DBJ235" s="121"/>
      <c r="DBK235" s="121"/>
      <c r="DBL235" s="120"/>
      <c r="DBM235" s="125"/>
      <c r="DBN235" s="121"/>
      <c r="DBO235" s="121"/>
      <c r="DBP235" s="15"/>
      <c r="DBQ235" s="15"/>
      <c r="DBR235" s="120"/>
      <c r="DBS235" s="120"/>
      <c r="DBT235" s="121"/>
      <c r="DBU235" s="121"/>
      <c r="DBV235" s="120"/>
      <c r="DBW235" s="122"/>
      <c r="DBX235" s="123"/>
      <c r="DBY235" s="124"/>
      <c r="DBZ235" s="123"/>
      <c r="DCA235" s="121"/>
      <c r="DCB235" s="121"/>
      <c r="DCC235" s="121"/>
      <c r="DCD235" s="121"/>
      <c r="DCE235" s="121"/>
      <c r="DCF235" s="121"/>
      <c r="DCG235" s="120"/>
      <c r="DCH235" s="125"/>
      <c r="DCI235" s="121"/>
      <c r="DCJ235" s="121"/>
      <c r="DCK235" s="15"/>
      <c r="DCL235" s="15"/>
      <c r="DCM235" s="120"/>
      <c r="DCN235" s="120"/>
      <c r="DCO235" s="121"/>
      <c r="DCP235" s="121"/>
      <c r="DCQ235" s="120"/>
      <c r="DCR235" s="122"/>
      <c r="DCS235" s="123"/>
      <c r="DCT235" s="124"/>
      <c r="DCU235" s="123"/>
      <c r="DCV235" s="121"/>
      <c r="DCW235" s="121"/>
      <c r="DCX235" s="121"/>
      <c r="DCY235" s="121"/>
      <c r="DCZ235" s="121"/>
      <c r="DDA235" s="121"/>
      <c r="DDB235" s="120"/>
      <c r="DDC235" s="125"/>
      <c r="DDD235" s="121"/>
      <c r="DDE235" s="121"/>
      <c r="DDF235" s="15"/>
      <c r="DDG235" s="15"/>
      <c r="DDH235" s="120"/>
      <c r="DDI235" s="120"/>
      <c r="DDJ235" s="121"/>
      <c r="DDK235" s="121"/>
      <c r="DDL235" s="120"/>
      <c r="DDM235" s="122"/>
      <c r="DDN235" s="123"/>
      <c r="DDO235" s="124"/>
      <c r="DDP235" s="123"/>
      <c r="DDQ235" s="121"/>
      <c r="DDR235" s="121"/>
      <c r="DDS235" s="121"/>
      <c r="DDT235" s="121"/>
      <c r="DDU235" s="121"/>
      <c r="DDV235" s="121"/>
      <c r="DDW235" s="120"/>
      <c r="DDX235" s="125"/>
      <c r="DDY235" s="121"/>
      <c r="DDZ235" s="121"/>
      <c r="DEA235" s="15"/>
      <c r="DEB235" s="15"/>
      <c r="DEC235" s="120"/>
      <c r="DED235" s="120"/>
      <c r="DEE235" s="121"/>
      <c r="DEF235" s="121"/>
      <c r="DEG235" s="120"/>
      <c r="DEH235" s="122"/>
      <c r="DEI235" s="123"/>
      <c r="DEJ235" s="124"/>
      <c r="DEK235" s="123"/>
      <c r="DEL235" s="121"/>
      <c r="DEM235" s="121"/>
      <c r="DEN235" s="121"/>
      <c r="DEO235" s="121"/>
      <c r="DEP235" s="121"/>
      <c r="DEQ235" s="121"/>
      <c r="DER235" s="120"/>
      <c r="DES235" s="125"/>
      <c r="DET235" s="121"/>
      <c r="DEU235" s="121"/>
      <c r="DEV235" s="15"/>
      <c r="DEW235" s="15"/>
      <c r="DEX235" s="120"/>
      <c r="DEY235" s="120"/>
      <c r="DEZ235" s="121"/>
      <c r="DFA235" s="121"/>
      <c r="DFB235" s="120"/>
      <c r="DFC235" s="122"/>
      <c r="DFD235" s="123"/>
      <c r="DFE235" s="124"/>
      <c r="DFF235" s="123"/>
      <c r="DFG235" s="121"/>
      <c r="DFH235" s="121"/>
      <c r="DFI235" s="121"/>
      <c r="DFJ235" s="121"/>
      <c r="DFK235" s="121"/>
      <c r="DFL235" s="121"/>
      <c r="DFM235" s="120"/>
      <c r="DFN235" s="125"/>
      <c r="DFO235" s="121"/>
      <c r="DFP235" s="121"/>
      <c r="DFQ235" s="15"/>
      <c r="DFR235" s="15"/>
      <c r="DFS235" s="120"/>
      <c r="DFT235" s="120"/>
      <c r="DFU235" s="121"/>
      <c r="DFV235" s="121"/>
      <c r="DFW235" s="120"/>
      <c r="DFX235" s="122"/>
      <c r="DFY235" s="123"/>
      <c r="DFZ235" s="124"/>
      <c r="DGA235" s="123"/>
      <c r="DGB235" s="121"/>
      <c r="DGC235" s="121"/>
      <c r="DGD235" s="121"/>
      <c r="DGE235" s="121"/>
      <c r="DGF235" s="121"/>
      <c r="DGG235" s="121"/>
      <c r="DGH235" s="120"/>
      <c r="DGI235" s="125"/>
      <c r="DGJ235" s="121"/>
      <c r="DGK235" s="121"/>
      <c r="DGL235" s="15"/>
      <c r="DGM235" s="15"/>
      <c r="DGN235" s="120"/>
      <c r="DGO235" s="120"/>
      <c r="DGP235" s="121"/>
      <c r="DGQ235" s="121"/>
      <c r="DGR235" s="120"/>
      <c r="DGS235" s="122"/>
      <c r="DGT235" s="123"/>
      <c r="DGU235" s="124"/>
      <c r="DGV235" s="123"/>
      <c r="DGW235" s="121"/>
      <c r="DGX235" s="121"/>
      <c r="DGY235" s="121"/>
      <c r="DGZ235" s="121"/>
      <c r="DHA235" s="121"/>
      <c r="DHB235" s="121"/>
      <c r="DHC235" s="120"/>
      <c r="DHD235" s="125"/>
      <c r="DHE235" s="121"/>
      <c r="DHF235" s="121"/>
      <c r="DHG235" s="15"/>
      <c r="DHH235" s="15"/>
      <c r="DHI235" s="120"/>
      <c r="DHJ235" s="120"/>
      <c r="DHK235" s="121"/>
      <c r="DHL235" s="121"/>
      <c r="DHM235" s="120"/>
      <c r="DHN235" s="122"/>
      <c r="DHO235" s="123"/>
      <c r="DHP235" s="124"/>
      <c r="DHQ235" s="123"/>
      <c r="DHR235" s="121"/>
      <c r="DHS235" s="121"/>
      <c r="DHT235" s="121"/>
      <c r="DHU235" s="121"/>
      <c r="DHV235" s="121"/>
      <c r="DHW235" s="121"/>
      <c r="DHX235" s="120"/>
      <c r="DHY235" s="125"/>
      <c r="DHZ235" s="121"/>
      <c r="DIA235" s="121"/>
      <c r="DIB235" s="15"/>
      <c r="DIC235" s="15"/>
      <c r="DID235" s="120"/>
      <c r="DIE235" s="120"/>
      <c r="DIF235" s="121"/>
      <c r="DIG235" s="121"/>
      <c r="DIH235" s="120"/>
      <c r="DII235" s="122"/>
      <c r="DIJ235" s="123"/>
      <c r="DIK235" s="124"/>
      <c r="DIL235" s="123"/>
      <c r="DIM235" s="121"/>
      <c r="DIN235" s="121"/>
      <c r="DIO235" s="121"/>
      <c r="DIP235" s="121"/>
      <c r="DIQ235" s="121"/>
      <c r="DIR235" s="121"/>
      <c r="DIS235" s="120"/>
      <c r="DIT235" s="125"/>
      <c r="DIU235" s="121"/>
      <c r="DIV235" s="121"/>
      <c r="DIW235" s="15"/>
      <c r="DIX235" s="15"/>
      <c r="DIY235" s="120"/>
      <c r="DIZ235" s="120"/>
      <c r="DJA235" s="121"/>
      <c r="DJB235" s="121"/>
      <c r="DJC235" s="120"/>
      <c r="DJD235" s="122"/>
      <c r="DJE235" s="123"/>
      <c r="DJF235" s="124"/>
      <c r="DJG235" s="123"/>
      <c r="DJH235" s="121"/>
      <c r="DJI235" s="121"/>
      <c r="DJJ235" s="121"/>
      <c r="DJK235" s="121"/>
      <c r="DJL235" s="121"/>
      <c r="DJM235" s="121"/>
      <c r="DJN235" s="120"/>
      <c r="DJO235" s="125"/>
      <c r="DJP235" s="121"/>
      <c r="DJQ235" s="121"/>
      <c r="DJR235" s="15"/>
      <c r="DJS235" s="15"/>
      <c r="DJT235" s="120"/>
      <c r="DJU235" s="120"/>
      <c r="DJV235" s="121"/>
      <c r="DJW235" s="121"/>
      <c r="DJX235" s="120"/>
      <c r="DJY235" s="122"/>
      <c r="DJZ235" s="123"/>
      <c r="DKA235" s="124"/>
      <c r="DKB235" s="123"/>
      <c r="DKC235" s="121"/>
      <c r="DKD235" s="121"/>
      <c r="DKE235" s="121"/>
      <c r="DKF235" s="121"/>
      <c r="DKG235" s="121"/>
      <c r="DKH235" s="121"/>
      <c r="DKI235" s="120"/>
      <c r="DKJ235" s="125"/>
      <c r="DKK235" s="121"/>
      <c r="DKL235" s="121"/>
      <c r="DKM235" s="15"/>
      <c r="DKN235" s="15"/>
      <c r="DKO235" s="120"/>
      <c r="DKP235" s="120"/>
      <c r="DKQ235" s="121"/>
      <c r="DKR235" s="121"/>
      <c r="DKS235" s="120"/>
      <c r="DKT235" s="122"/>
      <c r="DKU235" s="123"/>
      <c r="DKV235" s="124"/>
      <c r="DKW235" s="123"/>
      <c r="DKX235" s="121"/>
      <c r="DKY235" s="121"/>
      <c r="DKZ235" s="121"/>
      <c r="DLA235" s="121"/>
      <c r="DLB235" s="121"/>
      <c r="DLC235" s="121"/>
      <c r="DLD235" s="120"/>
      <c r="DLE235" s="125"/>
      <c r="DLF235" s="121"/>
      <c r="DLG235" s="121"/>
      <c r="DLH235" s="15"/>
      <c r="DLI235" s="15"/>
      <c r="DLJ235" s="120"/>
      <c r="DLK235" s="120"/>
      <c r="DLL235" s="121"/>
      <c r="DLM235" s="121"/>
      <c r="DLN235" s="120"/>
      <c r="DLO235" s="122"/>
      <c r="DLP235" s="123"/>
      <c r="DLQ235" s="124"/>
      <c r="DLR235" s="123"/>
      <c r="DLS235" s="121"/>
      <c r="DLT235" s="121"/>
      <c r="DLU235" s="121"/>
      <c r="DLV235" s="121"/>
      <c r="DLW235" s="121"/>
      <c r="DLX235" s="121"/>
      <c r="DLY235" s="120"/>
      <c r="DLZ235" s="125"/>
      <c r="DMA235" s="121"/>
      <c r="DMB235" s="121"/>
      <c r="DMC235" s="15"/>
      <c r="DMD235" s="15"/>
      <c r="DME235" s="120"/>
      <c r="DMF235" s="120"/>
      <c r="DMG235" s="121"/>
      <c r="DMH235" s="121"/>
      <c r="DMI235" s="120"/>
      <c r="DMJ235" s="122"/>
      <c r="DMK235" s="123"/>
      <c r="DML235" s="124"/>
      <c r="DMM235" s="123"/>
      <c r="DMN235" s="121"/>
      <c r="DMO235" s="121"/>
      <c r="DMP235" s="121"/>
      <c r="DMQ235" s="121"/>
      <c r="DMR235" s="121"/>
      <c r="DMS235" s="121"/>
      <c r="DMT235" s="120"/>
      <c r="DMU235" s="125"/>
      <c r="DMV235" s="121"/>
      <c r="DMW235" s="121"/>
      <c r="DMX235" s="15"/>
      <c r="DMY235" s="15"/>
      <c r="DMZ235" s="120"/>
      <c r="DNA235" s="120"/>
      <c r="DNB235" s="121"/>
      <c r="DNC235" s="121"/>
      <c r="DND235" s="120"/>
      <c r="DNE235" s="122"/>
      <c r="DNF235" s="123"/>
      <c r="DNG235" s="124"/>
      <c r="DNH235" s="123"/>
      <c r="DNI235" s="121"/>
      <c r="DNJ235" s="121"/>
      <c r="DNK235" s="121"/>
      <c r="DNL235" s="121"/>
      <c r="DNM235" s="121"/>
      <c r="DNN235" s="121"/>
      <c r="DNO235" s="120"/>
      <c r="DNP235" s="125"/>
      <c r="DNQ235" s="121"/>
      <c r="DNR235" s="121"/>
      <c r="DNS235" s="15"/>
      <c r="DNT235" s="15"/>
      <c r="DNU235" s="120"/>
      <c r="DNV235" s="120"/>
      <c r="DNW235" s="121"/>
      <c r="DNX235" s="121"/>
      <c r="DNY235" s="120"/>
      <c r="DNZ235" s="122"/>
      <c r="DOA235" s="123"/>
      <c r="DOB235" s="124"/>
      <c r="DOC235" s="123"/>
      <c r="DOD235" s="121"/>
      <c r="DOE235" s="121"/>
      <c r="DOF235" s="121"/>
      <c r="DOG235" s="121"/>
      <c r="DOH235" s="121"/>
      <c r="DOI235" s="121"/>
      <c r="DOJ235" s="120"/>
      <c r="DOK235" s="125"/>
      <c r="DOL235" s="121"/>
      <c r="DOM235" s="121"/>
      <c r="DON235" s="15"/>
      <c r="DOO235" s="15"/>
      <c r="DOP235" s="120"/>
      <c r="DOQ235" s="120"/>
      <c r="DOR235" s="121"/>
      <c r="DOS235" s="121"/>
      <c r="DOT235" s="120"/>
      <c r="DOU235" s="122"/>
      <c r="DOV235" s="123"/>
      <c r="DOW235" s="124"/>
      <c r="DOX235" s="123"/>
      <c r="DOY235" s="121"/>
      <c r="DOZ235" s="121"/>
      <c r="DPA235" s="121"/>
      <c r="DPB235" s="121"/>
      <c r="DPC235" s="121"/>
      <c r="DPD235" s="121"/>
      <c r="DPE235" s="120"/>
      <c r="DPF235" s="125"/>
      <c r="DPG235" s="121"/>
      <c r="DPH235" s="121"/>
      <c r="DPI235" s="15"/>
      <c r="DPJ235" s="15"/>
      <c r="DPK235" s="120"/>
      <c r="DPL235" s="120"/>
      <c r="DPM235" s="121"/>
      <c r="DPN235" s="121"/>
      <c r="DPO235" s="120"/>
      <c r="DPP235" s="122"/>
      <c r="DPQ235" s="123"/>
      <c r="DPR235" s="124"/>
      <c r="DPS235" s="123"/>
      <c r="DPT235" s="121"/>
      <c r="DPU235" s="121"/>
      <c r="DPV235" s="121"/>
      <c r="DPW235" s="121"/>
      <c r="DPX235" s="121"/>
      <c r="DPY235" s="121"/>
      <c r="DPZ235" s="120"/>
      <c r="DQA235" s="125"/>
      <c r="DQB235" s="121"/>
      <c r="DQC235" s="121"/>
      <c r="DQD235" s="15"/>
      <c r="DQE235" s="15"/>
      <c r="DQF235" s="120"/>
      <c r="DQG235" s="120"/>
      <c r="DQH235" s="121"/>
      <c r="DQI235" s="121"/>
      <c r="DQJ235" s="120"/>
      <c r="DQK235" s="122"/>
      <c r="DQL235" s="123"/>
      <c r="DQM235" s="124"/>
      <c r="DQN235" s="123"/>
      <c r="DQO235" s="121"/>
      <c r="DQP235" s="121"/>
      <c r="DQQ235" s="121"/>
      <c r="DQR235" s="121"/>
      <c r="DQS235" s="121"/>
      <c r="DQT235" s="121"/>
      <c r="DQU235" s="120"/>
      <c r="DQV235" s="125"/>
      <c r="DQW235" s="121"/>
      <c r="DQX235" s="121"/>
      <c r="DQY235" s="15"/>
      <c r="DQZ235" s="15"/>
      <c r="DRA235" s="120"/>
      <c r="DRB235" s="120"/>
      <c r="DRC235" s="121"/>
      <c r="DRD235" s="121"/>
      <c r="DRE235" s="120"/>
      <c r="DRF235" s="122"/>
      <c r="DRG235" s="123"/>
      <c r="DRH235" s="124"/>
      <c r="DRI235" s="123"/>
      <c r="DRJ235" s="121"/>
      <c r="DRK235" s="121"/>
      <c r="DRL235" s="121"/>
      <c r="DRM235" s="121"/>
      <c r="DRN235" s="121"/>
      <c r="DRO235" s="121"/>
      <c r="DRP235" s="120"/>
      <c r="DRQ235" s="125"/>
      <c r="DRR235" s="121"/>
      <c r="DRS235" s="121"/>
      <c r="DRT235" s="15"/>
      <c r="DRU235" s="15"/>
      <c r="DRV235" s="120"/>
      <c r="DRW235" s="120"/>
      <c r="DRX235" s="121"/>
      <c r="DRY235" s="121"/>
      <c r="DRZ235" s="120"/>
      <c r="DSA235" s="122"/>
      <c r="DSB235" s="123"/>
      <c r="DSC235" s="124"/>
      <c r="DSD235" s="123"/>
      <c r="DSE235" s="121"/>
      <c r="DSF235" s="121"/>
      <c r="DSG235" s="121"/>
      <c r="DSH235" s="121"/>
      <c r="DSI235" s="121"/>
      <c r="DSJ235" s="121"/>
      <c r="DSK235" s="120"/>
      <c r="DSL235" s="125"/>
      <c r="DSM235" s="121"/>
      <c r="DSN235" s="121"/>
      <c r="DSO235" s="15"/>
      <c r="DSP235" s="15"/>
      <c r="DSQ235" s="120"/>
      <c r="DSR235" s="120"/>
      <c r="DSS235" s="121"/>
      <c r="DST235" s="121"/>
      <c r="DSU235" s="120"/>
      <c r="DSV235" s="122"/>
      <c r="DSW235" s="123"/>
      <c r="DSX235" s="124"/>
      <c r="DSY235" s="123"/>
      <c r="DSZ235" s="121"/>
      <c r="DTA235" s="121"/>
      <c r="DTB235" s="121"/>
      <c r="DTC235" s="121"/>
      <c r="DTD235" s="121"/>
      <c r="DTE235" s="121"/>
      <c r="DTF235" s="120"/>
      <c r="DTG235" s="125"/>
      <c r="DTH235" s="121"/>
      <c r="DTI235" s="121"/>
      <c r="DTJ235" s="15"/>
      <c r="DTK235" s="15"/>
      <c r="DTL235" s="120"/>
      <c r="DTM235" s="120"/>
      <c r="DTN235" s="121"/>
      <c r="DTO235" s="121"/>
      <c r="DTP235" s="120"/>
      <c r="DTQ235" s="122"/>
      <c r="DTR235" s="123"/>
      <c r="DTS235" s="124"/>
      <c r="DTT235" s="123"/>
      <c r="DTU235" s="121"/>
      <c r="DTV235" s="121"/>
      <c r="DTW235" s="121"/>
      <c r="DTX235" s="121"/>
      <c r="DTY235" s="121"/>
      <c r="DTZ235" s="121"/>
      <c r="DUA235" s="120"/>
      <c r="DUB235" s="125"/>
      <c r="DUC235" s="121"/>
      <c r="DUD235" s="121"/>
      <c r="DUE235" s="15"/>
      <c r="DUF235" s="15"/>
      <c r="DUG235" s="120"/>
      <c r="DUH235" s="120"/>
      <c r="DUI235" s="121"/>
      <c r="DUJ235" s="121"/>
      <c r="DUK235" s="120"/>
      <c r="DUL235" s="122"/>
      <c r="DUM235" s="123"/>
      <c r="DUN235" s="124"/>
      <c r="DUO235" s="123"/>
      <c r="DUP235" s="121"/>
      <c r="DUQ235" s="121"/>
      <c r="DUR235" s="121"/>
      <c r="DUS235" s="121"/>
      <c r="DUT235" s="121"/>
      <c r="DUU235" s="121"/>
      <c r="DUV235" s="120"/>
      <c r="DUW235" s="125"/>
      <c r="DUX235" s="121"/>
      <c r="DUY235" s="121"/>
      <c r="DUZ235" s="15"/>
      <c r="DVA235" s="15"/>
      <c r="DVB235" s="120"/>
      <c r="DVC235" s="120"/>
      <c r="DVD235" s="121"/>
      <c r="DVE235" s="121"/>
      <c r="DVF235" s="120"/>
      <c r="DVG235" s="122"/>
      <c r="DVH235" s="123"/>
      <c r="DVI235" s="124"/>
      <c r="DVJ235" s="123"/>
      <c r="DVK235" s="121"/>
      <c r="DVL235" s="121"/>
      <c r="DVM235" s="121"/>
      <c r="DVN235" s="121"/>
      <c r="DVO235" s="121"/>
      <c r="DVP235" s="121"/>
      <c r="DVQ235" s="120"/>
      <c r="DVR235" s="125"/>
      <c r="DVS235" s="121"/>
      <c r="DVT235" s="121"/>
      <c r="DVU235" s="15"/>
      <c r="DVV235" s="15"/>
      <c r="DVW235" s="120"/>
      <c r="DVX235" s="120"/>
      <c r="DVY235" s="121"/>
      <c r="DVZ235" s="121"/>
      <c r="DWA235" s="120"/>
      <c r="DWB235" s="122"/>
      <c r="DWC235" s="123"/>
      <c r="DWD235" s="124"/>
      <c r="DWE235" s="123"/>
      <c r="DWF235" s="121"/>
      <c r="DWG235" s="121"/>
      <c r="DWH235" s="121"/>
      <c r="DWI235" s="121"/>
      <c r="DWJ235" s="121"/>
      <c r="DWK235" s="121"/>
      <c r="DWL235" s="120"/>
      <c r="DWM235" s="125"/>
      <c r="DWN235" s="121"/>
      <c r="DWO235" s="121"/>
      <c r="DWP235" s="15"/>
      <c r="DWQ235" s="15"/>
      <c r="DWR235" s="120"/>
      <c r="DWS235" s="120"/>
      <c r="DWT235" s="121"/>
      <c r="DWU235" s="121"/>
      <c r="DWV235" s="120"/>
      <c r="DWW235" s="122"/>
      <c r="DWX235" s="123"/>
      <c r="DWY235" s="124"/>
      <c r="DWZ235" s="123"/>
      <c r="DXA235" s="121"/>
      <c r="DXB235" s="121"/>
      <c r="DXC235" s="121"/>
      <c r="DXD235" s="121"/>
      <c r="DXE235" s="121"/>
      <c r="DXF235" s="121"/>
      <c r="DXG235" s="120"/>
      <c r="DXH235" s="125"/>
      <c r="DXI235" s="121"/>
      <c r="DXJ235" s="121"/>
      <c r="DXK235" s="15"/>
      <c r="DXL235" s="15"/>
      <c r="DXM235" s="120"/>
      <c r="DXN235" s="120"/>
      <c r="DXO235" s="121"/>
      <c r="DXP235" s="121"/>
      <c r="DXQ235" s="120"/>
      <c r="DXR235" s="122"/>
      <c r="DXS235" s="123"/>
      <c r="DXT235" s="124"/>
      <c r="DXU235" s="123"/>
      <c r="DXV235" s="121"/>
      <c r="DXW235" s="121"/>
      <c r="DXX235" s="121"/>
      <c r="DXY235" s="121"/>
      <c r="DXZ235" s="121"/>
      <c r="DYA235" s="121"/>
      <c r="DYB235" s="120"/>
      <c r="DYC235" s="125"/>
      <c r="DYD235" s="121"/>
      <c r="DYE235" s="121"/>
      <c r="DYF235" s="15"/>
      <c r="DYG235" s="15"/>
      <c r="DYH235" s="120"/>
      <c r="DYI235" s="120"/>
      <c r="DYJ235" s="121"/>
      <c r="DYK235" s="121"/>
      <c r="DYL235" s="120"/>
      <c r="DYM235" s="122"/>
      <c r="DYN235" s="123"/>
      <c r="DYO235" s="124"/>
      <c r="DYP235" s="123"/>
      <c r="DYQ235" s="121"/>
      <c r="DYR235" s="121"/>
      <c r="DYS235" s="121"/>
      <c r="DYT235" s="121"/>
      <c r="DYU235" s="121"/>
      <c r="DYV235" s="121"/>
      <c r="DYW235" s="120"/>
      <c r="DYX235" s="125"/>
      <c r="DYY235" s="121"/>
      <c r="DYZ235" s="121"/>
      <c r="DZA235" s="15"/>
      <c r="DZB235" s="15"/>
      <c r="DZC235" s="120"/>
      <c r="DZD235" s="120"/>
      <c r="DZE235" s="121"/>
      <c r="DZF235" s="121"/>
      <c r="DZG235" s="120"/>
      <c r="DZH235" s="122"/>
      <c r="DZI235" s="123"/>
      <c r="DZJ235" s="124"/>
      <c r="DZK235" s="123"/>
      <c r="DZL235" s="121"/>
      <c r="DZM235" s="121"/>
      <c r="DZN235" s="121"/>
      <c r="DZO235" s="121"/>
      <c r="DZP235" s="121"/>
      <c r="DZQ235" s="121"/>
      <c r="DZR235" s="120"/>
      <c r="DZS235" s="125"/>
      <c r="DZT235" s="121"/>
      <c r="DZU235" s="121"/>
      <c r="DZV235" s="15"/>
      <c r="DZW235" s="15"/>
      <c r="DZX235" s="120"/>
      <c r="DZY235" s="120"/>
      <c r="DZZ235" s="121"/>
      <c r="EAA235" s="121"/>
      <c r="EAB235" s="120"/>
      <c r="EAC235" s="122"/>
      <c r="EAD235" s="123"/>
      <c r="EAE235" s="124"/>
      <c r="EAF235" s="123"/>
      <c r="EAG235" s="121"/>
      <c r="EAH235" s="121"/>
      <c r="EAI235" s="121"/>
      <c r="EAJ235" s="121"/>
      <c r="EAK235" s="121"/>
      <c r="EAL235" s="121"/>
      <c r="EAM235" s="120"/>
      <c r="EAN235" s="125"/>
      <c r="EAO235" s="121"/>
      <c r="EAP235" s="121"/>
      <c r="EAQ235" s="15"/>
      <c r="EAR235" s="15"/>
      <c r="EAS235" s="120"/>
      <c r="EAT235" s="120"/>
      <c r="EAU235" s="121"/>
      <c r="EAV235" s="121"/>
      <c r="EAW235" s="120"/>
      <c r="EAX235" s="122"/>
      <c r="EAY235" s="123"/>
      <c r="EAZ235" s="124"/>
      <c r="EBA235" s="123"/>
      <c r="EBB235" s="121"/>
      <c r="EBC235" s="121"/>
      <c r="EBD235" s="121"/>
      <c r="EBE235" s="121"/>
      <c r="EBF235" s="121"/>
      <c r="EBG235" s="121"/>
      <c r="EBH235" s="120"/>
      <c r="EBI235" s="125"/>
      <c r="EBJ235" s="121"/>
      <c r="EBK235" s="121"/>
      <c r="EBL235" s="15"/>
      <c r="EBM235" s="15"/>
      <c r="EBN235" s="120"/>
      <c r="EBO235" s="120"/>
      <c r="EBP235" s="121"/>
      <c r="EBQ235" s="121"/>
      <c r="EBR235" s="120"/>
      <c r="EBS235" s="122"/>
      <c r="EBT235" s="123"/>
      <c r="EBU235" s="124"/>
      <c r="EBV235" s="123"/>
      <c r="EBW235" s="121"/>
      <c r="EBX235" s="121"/>
      <c r="EBY235" s="121"/>
      <c r="EBZ235" s="121"/>
      <c r="ECA235" s="121"/>
      <c r="ECB235" s="121"/>
      <c r="ECC235" s="120"/>
      <c r="ECD235" s="125"/>
      <c r="ECE235" s="121"/>
      <c r="ECF235" s="121"/>
      <c r="ECG235" s="15"/>
      <c r="ECH235" s="15"/>
      <c r="ECI235" s="120"/>
      <c r="ECJ235" s="120"/>
      <c r="ECK235" s="121"/>
      <c r="ECL235" s="121"/>
      <c r="ECM235" s="120"/>
      <c r="ECN235" s="122"/>
      <c r="ECO235" s="123"/>
      <c r="ECP235" s="124"/>
      <c r="ECQ235" s="123"/>
      <c r="ECR235" s="121"/>
      <c r="ECS235" s="121"/>
      <c r="ECT235" s="121"/>
      <c r="ECU235" s="121"/>
      <c r="ECV235" s="121"/>
      <c r="ECW235" s="121"/>
      <c r="ECX235" s="120"/>
      <c r="ECY235" s="125"/>
      <c r="ECZ235" s="121"/>
      <c r="EDA235" s="121"/>
      <c r="EDB235" s="15"/>
      <c r="EDC235" s="15"/>
      <c r="EDD235" s="120"/>
      <c r="EDE235" s="120"/>
      <c r="EDF235" s="121"/>
      <c r="EDG235" s="121"/>
      <c r="EDH235" s="120"/>
      <c r="EDI235" s="122"/>
      <c r="EDJ235" s="123"/>
      <c r="EDK235" s="124"/>
      <c r="EDL235" s="123"/>
      <c r="EDM235" s="121"/>
      <c r="EDN235" s="121"/>
      <c r="EDO235" s="121"/>
      <c r="EDP235" s="121"/>
      <c r="EDQ235" s="121"/>
      <c r="EDR235" s="121"/>
      <c r="EDS235" s="120"/>
      <c r="EDT235" s="125"/>
      <c r="EDU235" s="121"/>
      <c r="EDV235" s="121"/>
      <c r="EDW235" s="15"/>
      <c r="EDX235" s="15"/>
      <c r="EDY235" s="120"/>
      <c r="EDZ235" s="120"/>
      <c r="EEA235" s="121"/>
      <c r="EEB235" s="121"/>
      <c r="EEC235" s="120"/>
      <c r="EED235" s="122"/>
      <c r="EEE235" s="123"/>
      <c r="EEF235" s="124"/>
      <c r="EEG235" s="123"/>
      <c r="EEH235" s="121"/>
      <c r="EEI235" s="121"/>
      <c r="EEJ235" s="121"/>
      <c r="EEK235" s="121"/>
      <c r="EEL235" s="121"/>
      <c r="EEM235" s="121"/>
      <c r="EEN235" s="120"/>
      <c r="EEO235" s="125"/>
      <c r="EEP235" s="121"/>
      <c r="EEQ235" s="121"/>
      <c r="EER235" s="15"/>
      <c r="EES235" s="15"/>
      <c r="EET235" s="120"/>
      <c r="EEU235" s="120"/>
      <c r="EEV235" s="121"/>
      <c r="EEW235" s="121"/>
      <c r="EEX235" s="120"/>
      <c r="EEY235" s="122"/>
      <c r="EEZ235" s="123"/>
      <c r="EFA235" s="124"/>
      <c r="EFB235" s="123"/>
      <c r="EFC235" s="121"/>
      <c r="EFD235" s="121"/>
      <c r="EFE235" s="121"/>
      <c r="EFF235" s="121"/>
      <c r="EFG235" s="121"/>
      <c r="EFH235" s="121"/>
      <c r="EFI235" s="120"/>
      <c r="EFJ235" s="125"/>
      <c r="EFK235" s="121"/>
      <c r="EFL235" s="121"/>
      <c r="EFM235" s="15"/>
      <c r="EFN235" s="15"/>
      <c r="EFO235" s="120"/>
      <c r="EFP235" s="120"/>
      <c r="EFQ235" s="121"/>
      <c r="EFR235" s="121"/>
      <c r="EFS235" s="120"/>
      <c r="EFT235" s="122"/>
      <c r="EFU235" s="123"/>
      <c r="EFV235" s="124"/>
      <c r="EFW235" s="123"/>
      <c r="EFX235" s="121"/>
      <c r="EFY235" s="121"/>
      <c r="EFZ235" s="121"/>
      <c r="EGA235" s="121"/>
      <c r="EGB235" s="121"/>
      <c r="EGC235" s="121"/>
      <c r="EGD235" s="120"/>
      <c r="EGE235" s="125"/>
      <c r="EGF235" s="121"/>
      <c r="EGG235" s="121"/>
      <c r="EGH235" s="15"/>
      <c r="EGI235" s="15"/>
      <c r="EGJ235" s="120"/>
      <c r="EGK235" s="120"/>
      <c r="EGL235" s="121"/>
      <c r="EGM235" s="121"/>
      <c r="EGN235" s="120"/>
      <c r="EGO235" s="122"/>
      <c r="EGP235" s="123"/>
      <c r="EGQ235" s="124"/>
      <c r="EGR235" s="123"/>
      <c r="EGS235" s="121"/>
      <c r="EGT235" s="121"/>
      <c r="EGU235" s="121"/>
      <c r="EGV235" s="121"/>
      <c r="EGW235" s="121"/>
      <c r="EGX235" s="121"/>
      <c r="EGY235" s="120"/>
      <c r="EGZ235" s="125"/>
      <c r="EHA235" s="121"/>
      <c r="EHB235" s="121"/>
      <c r="EHC235" s="15"/>
      <c r="EHD235" s="15"/>
      <c r="EHE235" s="120"/>
      <c r="EHF235" s="120"/>
      <c r="EHG235" s="121"/>
      <c r="EHH235" s="121"/>
      <c r="EHI235" s="120"/>
      <c r="EHJ235" s="122"/>
      <c r="EHK235" s="123"/>
      <c r="EHL235" s="124"/>
      <c r="EHM235" s="123"/>
      <c r="EHN235" s="121"/>
      <c r="EHO235" s="121"/>
      <c r="EHP235" s="121"/>
      <c r="EHQ235" s="121"/>
      <c r="EHR235" s="121"/>
      <c r="EHS235" s="121"/>
      <c r="EHT235" s="120"/>
      <c r="EHU235" s="125"/>
      <c r="EHV235" s="121"/>
      <c r="EHW235" s="121"/>
      <c r="EHX235" s="15"/>
      <c r="EHY235" s="15"/>
      <c r="EHZ235" s="120"/>
      <c r="EIA235" s="120"/>
      <c r="EIB235" s="121"/>
      <c r="EIC235" s="121"/>
      <c r="EID235" s="120"/>
      <c r="EIE235" s="122"/>
      <c r="EIF235" s="123"/>
      <c r="EIG235" s="124"/>
      <c r="EIH235" s="123"/>
      <c r="EII235" s="121"/>
      <c r="EIJ235" s="121"/>
      <c r="EIK235" s="121"/>
      <c r="EIL235" s="121"/>
      <c r="EIM235" s="121"/>
      <c r="EIN235" s="121"/>
      <c r="EIO235" s="120"/>
      <c r="EIP235" s="125"/>
      <c r="EIQ235" s="121"/>
      <c r="EIR235" s="121"/>
      <c r="EIS235" s="15"/>
      <c r="EIT235" s="15"/>
      <c r="EIU235" s="120"/>
      <c r="EIV235" s="120"/>
      <c r="EIW235" s="121"/>
      <c r="EIX235" s="121"/>
      <c r="EIY235" s="120"/>
      <c r="EIZ235" s="122"/>
      <c r="EJA235" s="123"/>
      <c r="EJB235" s="124"/>
      <c r="EJC235" s="123"/>
      <c r="EJD235" s="121"/>
      <c r="EJE235" s="121"/>
      <c r="EJF235" s="121"/>
      <c r="EJG235" s="121"/>
      <c r="EJH235" s="121"/>
      <c r="EJI235" s="121"/>
      <c r="EJJ235" s="120"/>
      <c r="EJK235" s="125"/>
      <c r="EJL235" s="121"/>
      <c r="EJM235" s="121"/>
      <c r="EJN235" s="15"/>
      <c r="EJO235" s="15"/>
      <c r="EJP235" s="120"/>
      <c r="EJQ235" s="120"/>
      <c r="EJR235" s="121"/>
      <c r="EJS235" s="121"/>
      <c r="EJT235" s="120"/>
      <c r="EJU235" s="122"/>
      <c r="EJV235" s="123"/>
      <c r="EJW235" s="124"/>
      <c r="EJX235" s="123"/>
      <c r="EJY235" s="121"/>
      <c r="EJZ235" s="121"/>
      <c r="EKA235" s="121"/>
      <c r="EKB235" s="121"/>
      <c r="EKC235" s="121"/>
      <c r="EKD235" s="121"/>
      <c r="EKE235" s="120"/>
      <c r="EKF235" s="125"/>
      <c r="EKG235" s="121"/>
      <c r="EKH235" s="121"/>
      <c r="EKI235" s="15"/>
      <c r="EKJ235" s="15"/>
      <c r="EKK235" s="120"/>
      <c r="EKL235" s="120"/>
      <c r="EKM235" s="121"/>
      <c r="EKN235" s="121"/>
      <c r="EKO235" s="120"/>
      <c r="EKP235" s="122"/>
      <c r="EKQ235" s="123"/>
      <c r="EKR235" s="124"/>
      <c r="EKS235" s="123"/>
      <c r="EKT235" s="121"/>
      <c r="EKU235" s="121"/>
      <c r="EKV235" s="121"/>
      <c r="EKW235" s="121"/>
      <c r="EKX235" s="121"/>
      <c r="EKY235" s="121"/>
      <c r="EKZ235" s="120"/>
      <c r="ELA235" s="125"/>
      <c r="ELB235" s="121"/>
      <c r="ELC235" s="121"/>
      <c r="ELD235" s="15"/>
      <c r="ELE235" s="15"/>
      <c r="ELF235" s="120"/>
      <c r="ELG235" s="120"/>
      <c r="ELH235" s="121"/>
      <c r="ELI235" s="121"/>
      <c r="ELJ235" s="120"/>
      <c r="ELK235" s="122"/>
      <c r="ELL235" s="123"/>
      <c r="ELM235" s="124"/>
      <c r="ELN235" s="123"/>
      <c r="ELO235" s="121"/>
      <c r="ELP235" s="121"/>
      <c r="ELQ235" s="121"/>
      <c r="ELR235" s="121"/>
      <c r="ELS235" s="121"/>
      <c r="ELT235" s="121"/>
      <c r="ELU235" s="120"/>
      <c r="ELV235" s="125"/>
      <c r="ELW235" s="121"/>
      <c r="ELX235" s="121"/>
      <c r="ELY235" s="15"/>
      <c r="ELZ235" s="15"/>
      <c r="EMA235" s="120"/>
      <c r="EMB235" s="120"/>
      <c r="EMC235" s="121"/>
      <c r="EMD235" s="121"/>
      <c r="EME235" s="120"/>
      <c r="EMF235" s="122"/>
      <c r="EMG235" s="123"/>
      <c r="EMH235" s="124"/>
      <c r="EMI235" s="123"/>
      <c r="EMJ235" s="121"/>
      <c r="EMK235" s="121"/>
      <c r="EML235" s="121"/>
      <c r="EMM235" s="121"/>
      <c r="EMN235" s="121"/>
      <c r="EMO235" s="121"/>
      <c r="EMP235" s="120"/>
      <c r="EMQ235" s="125"/>
      <c r="EMR235" s="121"/>
      <c r="EMS235" s="121"/>
      <c r="EMT235" s="15"/>
      <c r="EMU235" s="15"/>
      <c r="EMV235" s="120"/>
      <c r="EMW235" s="120"/>
      <c r="EMX235" s="121"/>
      <c r="EMY235" s="121"/>
      <c r="EMZ235" s="120"/>
      <c r="ENA235" s="122"/>
      <c r="ENB235" s="123"/>
      <c r="ENC235" s="124"/>
      <c r="END235" s="123"/>
      <c r="ENE235" s="121"/>
      <c r="ENF235" s="121"/>
      <c r="ENG235" s="121"/>
      <c r="ENH235" s="121"/>
      <c r="ENI235" s="121"/>
      <c r="ENJ235" s="121"/>
      <c r="ENK235" s="120"/>
      <c r="ENL235" s="125"/>
      <c r="ENM235" s="121"/>
      <c r="ENN235" s="121"/>
      <c r="ENO235" s="15"/>
      <c r="ENP235" s="15"/>
      <c r="ENQ235" s="120"/>
      <c r="ENR235" s="120"/>
      <c r="ENS235" s="121"/>
      <c r="ENT235" s="121"/>
      <c r="ENU235" s="120"/>
      <c r="ENV235" s="122"/>
      <c r="ENW235" s="123"/>
      <c r="ENX235" s="124"/>
      <c r="ENY235" s="123"/>
      <c r="ENZ235" s="121"/>
      <c r="EOA235" s="121"/>
      <c r="EOB235" s="121"/>
      <c r="EOC235" s="121"/>
      <c r="EOD235" s="121"/>
      <c r="EOE235" s="121"/>
      <c r="EOF235" s="120"/>
      <c r="EOG235" s="125"/>
      <c r="EOH235" s="121"/>
      <c r="EOI235" s="121"/>
      <c r="EOJ235" s="15"/>
      <c r="EOK235" s="15"/>
      <c r="EOL235" s="120"/>
      <c r="EOM235" s="120"/>
      <c r="EON235" s="121"/>
      <c r="EOO235" s="121"/>
      <c r="EOP235" s="120"/>
      <c r="EOQ235" s="122"/>
      <c r="EOR235" s="123"/>
      <c r="EOS235" s="124"/>
      <c r="EOT235" s="123"/>
      <c r="EOU235" s="121"/>
      <c r="EOV235" s="121"/>
      <c r="EOW235" s="121"/>
      <c r="EOX235" s="121"/>
      <c r="EOY235" s="121"/>
      <c r="EOZ235" s="121"/>
      <c r="EPA235" s="120"/>
      <c r="EPB235" s="125"/>
      <c r="EPC235" s="121"/>
      <c r="EPD235" s="121"/>
      <c r="EPE235" s="15"/>
      <c r="EPF235" s="15"/>
      <c r="EPG235" s="120"/>
      <c r="EPH235" s="120"/>
      <c r="EPI235" s="121"/>
      <c r="EPJ235" s="121"/>
      <c r="EPK235" s="120"/>
      <c r="EPL235" s="122"/>
      <c r="EPM235" s="123"/>
      <c r="EPN235" s="124"/>
      <c r="EPO235" s="123"/>
      <c r="EPP235" s="121"/>
      <c r="EPQ235" s="121"/>
      <c r="EPR235" s="121"/>
      <c r="EPS235" s="121"/>
      <c r="EPT235" s="121"/>
      <c r="EPU235" s="121"/>
      <c r="EPV235" s="120"/>
      <c r="EPW235" s="125"/>
      <c r="EPX235" s="121"/>
      <c r="EPY235" s="121"/>
      <c r="EPZ235" s="15"/>
      <c r="EQA235" s="15"/>
      <c r="EQB235" s="120"/>
      <c r="EQC235" s="120"/>
      <c r="EQD235" s="121"/>
      <c r="EQE235" s="121"/>
      <c r="EQF235" s="120"/>
      <c r="EQG235" s="122"/>
      <c r="EQH235" s="123"/>
      <c r="EQI235" s="124"/>
      <c r="EQJ235" s="123"/>
      <c r="EQK235" s="121"/>
      <c r="EQL235" s="121"/>
      <c r="EQM235" s="121"/>
      <c r="EQN235" s="121"/>
      <c r="EQO235" s="121"/>
      <c r="EQP235" s="121"/>
      <c r="EQQ235" s="120"/>
      <c r="EQR235" s="125"/>
      <c r="EQS235" s="121"/>
      <c r="EQT235" s="121"/>
      <c r="EQU235" s="15"/>
      <c r="EQV235" s="15"/>
      <c r="EQW235" s="120"/>
      <c r="EQX235" s="120"/>
      <c r="EQY235" s="121"/>
      <c r="EQZ235" s="121"/>
      <c r="ERA235" s="120"/>
      <c r="ERB235" s="122"/>
      <c r="ERC235" s="123"/>
      <c r="ERD235" s="124"/>
      <c r="ERE235" s="123"/>
      <c r="ERF235" s="121"/>
      <c r="ERG235" s="121"/>
      <c r="ERH235" s="121"/>
      <c r="ERI235" s="121"/>
      <c r="ERJ235" s="121"/>
      <c r="ERK235" s="121"/>
      <c r="ERL235" s="120"/>
      <c r="ERM235" s="125"/>
      <c r="ERN235" s="121"/>
      <c r="ERO235" s="121"/>
      <c r="ERP235" s="15"/>
      <c r="ERQ235" s="15"/>
      <c r="ERR235" s="120"/>
      <c r="ERS235" s="120"/>
      <c r="ERT235" s="121"/>
      <c r="ERU235" s="121"/>
      <c r="ERV235" s="120"/>
      <c r="ERW235" s="122"/>
      <c r="ERX235" s="123"/>
      <c r="ERY235" s="124"/>
      <c r="ERZ235" s="123"/>
      <c r="ESA235" s="121"/>
      <c r="ESB235" s="121"/>
      <c r="ESC235" s="121"/>
      <c r="ESD235" s="121"/>
      <c r="ESE235" s="121"/>
      <c r="ESF235" s="121"/>
      <c r="ESG235" s="120"/>
      <c r="ESH235" s="125"/>
      <c r="ESI235" s="121"/>
      <c r="ESJ235" s="121"/>
      <c r="ESK235" s="15"/>
      <c r="ESL235" s="15"/>
      <c r="ESM235" s="120"/>
      <c r="ESN235" s="120"/>
      <c r="ESO235" s="121"/>
      <c r="ESP235" s="121"/>
      <c r="ESQ235" s="120"/>
      <c r="ESR235" s="122"/>
      <c r="ESS235" s="123"/>
      <c r="EST235" s="124"/>
      <c r="ESU235" s="123"/>
      <c r="ESV235" s="121"/>
      <c r="ESW235" s="121"/>
      <c r="ESX235" s="121"/>
      <c r="ESY235" s="121"/>
      <c r="ESZ235" s="121"/>
      <c r="ETA235" s="121"/>
      <c r="ETB235" s="120"/>
      <c r="ETC235" s="125"/>
      <c r="ETD235" s="121"/>
      <c r="ETE235" s="121"/>
      <c r="ETF235" s="15"/>
      <c r="ETG235" s="15"/>
      <c r="ETH235" s="120"/>
      <c r="ETI235" s="120"/>
      <c r="ETJ235" s="121"/>
      <c r="ETK235" s="121"/>
      <c r="ETL235" s="120"/>
      <c r="ETM235" s="122"/>
      <c r="ETN235" s="123"/>
      <c r="ETO235" s="124"/>
      <c r="ETP235" s="123"/>
      <c r="ETQ235" s="121"/>
      <c r="ETR235" s="121"/>
      <c r="ETS235" s="121"/>
      <c r="ETT235" s="121"/>
      <c r="ETU235" s="121"/>
      <c r="ETV235" s="121"/>
      <c r="ETW235" s="120"/>
      <c r="ETX235" s="125"/>
      <c r="ETY235" s="121"/>
      <c r="ETZ235" s="121"/>
      <c r="EUA235" s="15"/>
      <c r="EUB235" s="15"/>
      <c r="EUC235" s="120"/>
      <c r="EUD235" s="120"/>
      <c r="EUE235" s="121"/>
      <c r="EUF235" s="121"/>
      <c r="EUG235" s="120"/>
      <c r="EUH235" s="122"/>
      <c r="EUI235" s="123"/>
      <c r="EUJ235" s="124"/>
      <c r="EUK235" s="123"/>
      <c r="EUL235" s="121"/>
      <c r="EUM235" s="121"/>
      <c r="EUN235" s="121"/>
      <c r="EUO235" s="121"/>
      <c r="EUP235" s="121"/>
      <c r="EUQ235" s="121"/>
      <c r="EUR235" s="120"/>
      <c r="EUS235" s="125"/>
      <c r="EUT235" s="121"/>
      <c r="EUU235" s="121"/>
      <c r="EUV235" s="15"/>
      <c r="EUW235" s="15"/>
      <c r="EUX235" s="120"/>
      <c r="EUY235" s="120"/>
      <c r="EUZ235" s="121"/>
      <c r="EVA235" s="121"/>
      <c r="EVB235" s="120"/>
      <c r="EVC235" s="122"/>
      <c r="EVD235" s="123"/>
      <c r="EVE235" s="124"/>
      <c r="EVF235" s="123"/>
      <c r="EVG235" s="121"/>
      <c r="EVH235" s="121"/>
      <c r="EVI235" s="121"/>
      <c r="EVJ235" s="121"/>
      <c r="EVK235" s="121"/>
      <c r="EVL235" s="121"/>
      <c r="EVM235" s="120"/>
      <c r="EVN235" s="125"/>
      <c r="EVO235" s="121"/>
      <c r="EVP235" s="121"/>
      <c r="EVQ235" s="15"/>
      <c r="EVR235" s="15"/>
      <c r="EVS235" s="120"/>
      <c r="EVT235" s="120"/>
      <c r="EVU235" s="121"/>
      <c r="EVV235" s="121"/>
      <c r="EVW235" s="120"/>
      <c r="EVX235" s="122"/>
      <c r="EVY235" s="123"/>
      <c r="EVZ235" s="124"/>
      <c r="EWA235" s="123"/>
      <c r="EWB235" s="121"/>
      <c r="EWC235" s="121"/>
      <c r="EWD235" s="121"/>
      <c r="EWE235" s="121"/>
      <c r="EWF235" s="121"/>
      <c r="EWG235" s="121"/>
      <c r="EWH235" s="120"/>
      <c r="EWI235" s="125"/>
      <c r="EWJ235" s="121"/>
      <c r="EWK235" s="121"/>
      <c r="EWL235" s="15"/>
      <c r="EWM235" s="15"/>
      <c r="EWN235" s="120"/>
      <c r="EWO235" s="120"/>
      <c r="EWP235" s="121"/>
      <c r="EWQ235" s="121"/>
      <c r="EWR235" s="120"/>
      <c r="EWS235" s="122"/>
      <c r="EWT235" s="123"/>
      <c r="EWU235" s="124"/>
      <c r="EWV235" s="123"/>
      <c r="EWW235" s="121"/>
      <c r="EWX235" s="121"/>
      <c r="EWY235" s="121"/>
      <c r="EWZ235" s="121"/>
      <c r="EXA235" s="121"/>
      <c r="EXB235" s="121"/>
      <c r="EXC235" s="120"/>
      <c r="EXD235" s="125"/>
      <c r="EXE235" s="121"/>
      <c r="EXF235" s="121"/>
      <c r="EXG235" s="15"/>
      <c r="EXH235" s="15"/>
      <c r="EXI235" s="120"/>
      <c r="EXJ235" s="120"/>
      <c r="EXK235" s="121"/>
      <c r="EXL235" s="121"/>
      <c r="EXM235" s="120"/>
      <c r="EXN235" s="122"/>
      <c r="EXO235" s="123"/>
      <c r="EXP235" s="124"/>
      <c r="EXQ235" s="123"/>
      <c r="EXR235" s="121"/>
      <c r="EXS235" s="121"/>
      <c r="EXT235" s="121"/>
      <c r="EXU235" s="121"/>
      <c r="EXV235" s="121"/>
      <c r="EXW235" s="121"/>
      <c r="EXX235" s="120"/>
      <c r="EXY235" s="125"/>
      <c r="EXZ235" s="121"/>
      <c r="EYA235" s="121"/>
      <c r="EYB235" s="15"/>
      <c r="EYC235" s="15"/>
      <c r="EYD235" s="120"/>
      <c r="EYE235" s="120"/>
      <c r="EYF235" s="121"/>
      <c r="EYG235" s="121"/>
      <c r="EYH235" s="120"/>
      <c r="EYI235" s="122"/>
      <c r="EYJ235" s="123"/>
      <c r="EYK235" s="124"/>
      <c r="EYL235" s="123"/>
      <c r="EYM235" s="121"/>
      <c r="EYN235" s="121"/>
      <c r="EYO235" s="121"/>
      <c r="EYP235" s="121"/>
      <c r="EYQ235" s="121"/>
      <c r="EYR235" s="121"/>
      <c r="EYS235" s="120"/>
      <c r="EYT235" s="125"/>
      <c r="EYU235" s="121"/>
      <c r="EYV235" s="121"/>
      <c r="EYW235" s="15"/>
      <c r="EYX235" s="15"/>
      <c r="EYY235" s="120"/>
      <c r="EYZ235" s="120"/>
      <c r="EZA235" s="121"/>
      <c r="EZB235" s="121"/>
      <c r="EZC235" s="120"/>
      <c r="EZD235" s="122"/>
      <c r="EZE235" s="123"/>
      <c r="EZF235" s="124"/>
      <c r="EZG235" s="123"/>
      <c r="EZH235" s="121"/>
      <c r="EZI235" s="121"/>
      <c r="EZJ235" s="121"/>
      <c r="EZK235" s="121"/>
      <c r="EZL235" s="121"/>
      <c r="EZM235" s="121"/>
      <c r="EZN235" s="120"/>
      <c r="EZO235" s="125"/>
      <c r="EZP235" s="121"/>
      <c r="EZQ235" s="121"/>
      <c r="EZR235" s="15"/>
      <c r="EZS235" s="15"/>
      <c r="EZT235" s="120"/>
      <c r="EZU235" s="120"/>
      <c r="EZV235" s="121"/>
      <c r="EZW235" s="121"/>
      <c r="EZX235" s="120"/>
      <c r="EZY235" s="122"/>
      <c r="EZZ235" s="123"/>
      <c r="FAA235" s="124"/>
      <c r="FAB235" s="123"/>
      <c r="FAC235" s="121"/>
      <c r="FAD235" s="121"/>
      <c r="FAE235" s="121"/>
      <c r="FAF235" s="121"/>
      <c r="FAG235" s="121"/>
      <c r="FAH235" s="121"/>
      <c r="FAI235" s="120"/>
      <c r="FAJ235" s="125"/>
      <c r="FAK235" s="121"/>
      <c r="FAL235" s="121"/>
      <c r="FAM235" s="15"/>
      <c r="FAN235" s="15"/>
      <c r="FAO235" s="120"/>
      <c r="FAP235" s="120"/>
      <c r="FAQ235" s="121"/>
      <c r="FAR235" s="121"/>
      <c r="FAS235" s="120"/>
      <c r="FAT235" s="122"/>
      <c r="FAU235" s="123"/>
      <c r="FAV235" s="124"/>
      <c r="FAW235" s="123"/>
      <c r="FAX235" s="121"/>
      <c r="FAY235" s="121"/>
      <c r="FAZ235" s="121"/>
      <c r="FBA235" s="121"/>
      <c r="FBB235" s="121"/>
      <c r="FBC235" s="121"/>
      <c r="FBD235" s="120"/>
      <c r="FBE235" s="125"/>
      <c r="FBF235" s="121"/>
      <c r="FBG235" s="121"/>
      <c r="FBH235" s="15"/>
      <c r="FBI235" s="15"/>
      <c r="FBJ235" s="120"/>
      <c r="FBK235" s="120"/>
      <c r="FBL235" s="121"/>
      <c r="FBM235" s="121"/>
      <c r="FBN235" s="120"/>
      <c r="FBO235" s="122"/>
      <c r="FBP235" s="123"/>
      <c r="FBQ235" s="124"/>
      <c r="FBR235" s="123"/>
      <c r="FBS235" s="121"/>
      <c r="FBT235" s="121"/>
      <c r="FBU235" s="121"/>
      <c r="FBV235" s="121"/>
      <c r="FBW235" s="121"/>
      <c r="FBX235" s="121"/>
      <c r="FBY235" s="120"/>
      <c r="FBZ235" s="125"/>
      <c r="FCA235" s="121"/>
      <c r="FCB235" s="121"/>
      <c r="FCC235" s="15"/>
      <c r="FCD235" s="15"/>
      <c r="FCE235" s="120"/>
      <c r="FCF235" s="120"/>
      <c r="FCG235" s="121"/>
      <c r="FCH235" s="121"/>
      <c r="FCI235" s="120"/>
      <c r="FCJ235" s="122"/>
      <c r="FCK235" s="123"/>
      <c r="FCL235" s="124"/>
      <c r="FCM235" s="123"/>
      <c r="FCN235" s="121"/>
      <c r="FCO235" s="121"/>
      <c r="FCP235" s="121"/>
      <c r="FCQ235" s="121"/>
      <c r="FCR235" s="121"/>
      <c r="FCS235" s="121"/>
      <c r="FCT235" s="120"/>
      <c r="FCU235" s="125"/>
      <c r="FCV235" s="121"/>
      <c r="FCW235" s="121"/>
      <c r="FCX235" s="15"/>
      <c r="FCY235" s="15"/>
      <c r="FCZ235" s="120"/>
      <c r="FDA235" s="120"/>
      <c r="FDB235" s="121"/>
      <c r="FDC235" s="121"/>
      <c r="FDD235" s="120"/>
      <c r="FDE235" s="122"/>
      <c r="FDF235" s="123"/>
      <c r="FDG235" s="124"/>
      <c r="FDH235" s="123"/>
      <c r="FDI235" s="121"/>
      <c r="FDJ235" s="121"/>
      <c r="FDK235" s="121"/>
      <c r="FDL235" s="121"/>
      <c r="FDM235" s="121"/>
      <c r="FDN235" s="121"/>
      <c r="FDO235" s="120"/>
      <c r="FDP235" s="125"/>
      <c r="FDQ235" s="121"/>
      <c r="FDR235" s="121"/>
      <c r="FDS235" s="15"/>
      <c r="FDT235" s="15"/>
      <c r="FDU235" s="120"/>
      <c r="FDV235" s="120"/>
      <c r="FDW235" s="121"/>
      <c r="FDX235" s="121"/>
      <c r="FDY235" s="120"/>
      <c r="FDZ235" s="122"/>
      <c r="FEA235" s="123"/>
      <c r="FEB235" s="124"/>
      <c r="FEC235" s="123"/>
      <c r="FED235" s="121"/>
      <c r="FEE235" s="121"/>
      <c r="FEF235" s="121"/>
      <c r="FEG235" s="121"/>
      <c r="FEH235" s="121"/>
      <c r="FEI235" s="121"/>
      <c r="FEJ235" s="120"/>
      <c r="FEK235" s="125"/>
      <c r="FEL235" s="121"/>
      <c r="FEM235" s="121"/>
      <c r="FEN235" s="15"/>
      <c r="FEO235" s="15"/>
      <c r="FEP235" s="120"/>
      <c r="FEQ235" s="120"/>
      <c r="FER235" s="121"/>
      <c r="FES235" s="121"/>
      <c r="FET235" s="120"/>
      <c r="FEU235" s="122"/>
      <c r="FEV235" s="123"/>
      <c r="FEW235" s="124"/>
      <c r="FEX235" s="123"/>
      <c r="FEY235" s="121"/>
      <c r="FEZ235" s="121"/>
      <c r="FFA235" s="121"/>
      <c r="FFB235" s="121"/>
      <c r="FFC235" s="121"/>
      <c r="FFD235" s="121"/>
      <c r="FFE235" s="120"/>
      <c r="FFF235" s="125"/>
      <c r="FFG235" s="121"/>
      <c r="FFH235" s="121"/>
      <c r="FFI235" s="15"/>
      <c r="FFJ235" s="15"/>
      <c r="FFK235" s="120"/>
      <c r="FFL235" s="120"/>
      <c r="FFM235" s="121"/>
      <c r="FFN235" s="121"/>
      <c r="FFO235" s="120"/>
      <c r="FFP235" s="122"/>
      <c r="FFQ235" s="123"/>
      <c r="FFR235" s="124"/>
      <c r="FFS235" s="123"/>
      <c r="FFT235" s="121"/>
      <c r="FFU235" s="121"/>
      <c r="FFV235" s="121"/>
      <c r="FFW235" s="121"/>
      <c r="FFX235" s="121"/>
      <c r="FFY235" s="121"/>
      <c r="FFZ235" s="120"/>
      <c r="FGA235" s="125"/>
      <c r="FGB235" s="121"/>
      <c r="FGC235" s="121"/>
      <c r="FGD235" s="15"/>
      <c r="FGE235" s="15"/>
      <c r="FGF235" s="120"/>
      <c r="FGG235" s="120"/>
      <c r="FGH235" s="121"/>
      <c r="FGI235" s="121"/>
      <c r="FGJ235" s="120"/>
      <c r="FGK235" s="122"/>
      <c r="FGL235" s="123"/>
      <c r="FGM235" s="124"/>
      <c r="FGN235" s="123"/>
      <c r="FGO235" s="121"/>
      <c r="FGP235" s="121"/>
      <c r="FGQ235" s="121"/>
      <c r="FGR235" s="121"/>
      <c r="FGS235" s="121"/>
      <c r="FGT235" s="121"/>
      <c r="FGU235" s="120"/>
      <c r="FGV235" s="125"/>
      <c r="FGW235" s="121"/>
      <c r="FGX235" s="121"/>
      <c r="FGY235" s="15"/>
      <c r="FGZ235" s="15"/>
      <c r="FHA235" s="120"/>
      <c r="FHB235" s="120"/>
      <c r="FHC235" s="121"/>
      <c r="FHD235" s="121"/>
      <c r="FHE235" s="120"/>
      <c r="FHF235" s="122"/>
      <c r="FHG235" s="123"/>
      <c r="FHH235" s="124"/>
      <c r="FHI235" s="123"/>
      <c r="FHJ235" s="121"/>
      <c r="FHK235" s="121"/>
      <c r="FHL235" s="121"/>
      <c r="FHM235" s="121"/>
      <c r="FHN235" s="121"/>
      <c r="FHO235" s="121"/>
      <c r="FHP235" s="120"/>
      <c r="FHQ235" s="125"/>
      <c r="FHR235" s="121"/>
      <c r="FHS235" s="121"/>
      <c r="FHT235" s="15"/>
      <c r="FHU235" s="15"/>
      <c r="FHV235" s="120"/>
      <c r="FHW235" s="120"/>
      <c r="FHX235" s="121"/>
      <c r="FHY235" s="121"/>
      <c r="FHZ235" s="120"/>
      <c r="FIA235" s="122"/>
      <c r="FIB235" s="123"/>
      <c r="FIC235" s="124"/>
      <c r="FID235" s="123"/>
      <c r="FIE235" s="121"/>
      <c r="FIF235" s="121"/>
      <c r="FIG235" s="121"/>
      <c r="FIH235" s="121"/>
      <c r="FII235" s="121"/>
      <c r="FIJ235" s="121"/>
      <c r="FIK235" s="120"/>
      <c r="FIL235" s="125"/>
      <c r="FIM235" s="121"/>
      <c r="FIN235" s="121"/>
      <c r="FIO235" s="15"/>
      <c r="FIP235" s="15"/>
      <c r="FIQ235" s="120"/>
      <c r="FIR235" s="120"/>
      <c r="FIS235" s="121"/>
      <c r="FIT235" s="121"/>
      <c r="FIU235" s="120"/>
      <c r="FIV235" s="122"/>
      <c r="FIW235" s="123"/>
      <c r="FIX235" s="124"/>
      <c r="FIY235" s="123"/>
      <c r="FIZ235" s="121"/>
      <c r="FJA235" s="121"/>
      <c r="FJB235" s="121"/>
      <c r="FJC235" s="121"/>
      <c r="FJD235" s="121"/>
      <c r="FJE235" s="121"/>
      <c r="FJF235" s="120"/>
      <c r="FJG235" s="125"/>
      <c r="FJH235" s="121"/>
      <c r="FJI235" s="121"/>
      <c r="FJJ235" s="15"/>
      <c r="FJK235" s="15"/>
      <c r="FJL235" s="120"/>
      <c r="FJM235" s="120"/>
      <c r="FJN235" s="121"/>
      <c r="FJO235" s="121"/>
      <c r="FJP235" s="120"/>
      <c r="FJQ235" s="122"/>
      <c r="FJR235" s="123"/>
      <c r="FJS235" s="124"/>
      <c r="FJT235" s="123"/>
      <c r="FJU235" s="121"/>
      <c r="FJV235" s="121"/>
      <c r="FJW235" s="121"/>
      <c r="FJX235" s="121"/>
      <c r="FJY235" s="121"/>
      <c r="FJZ235" s="121"/>
      <c r="FKA235" s="120"/>
      <c r="FKB235" s="125"/>
      <c r="FKC235" s="121"/>
      <c r="FKD235" s="121"/>
      <c r="FKE235" s="15"/>
      <c r="FKF235" s="15"/>
      <c r="FKG235" s="120"/>
      <c r="FKH235" s="120"/>
      <c r="FKI235" s="121"/>
      <c r="FKJ235" s="121"/>
      <c r="FKK235" s="120"/>
      <c r="FKL235" s="122"/>
      <c r="FKM235" s="123"/>
      <c r="FKN235" s="124"/>
      <c r="FKO235" s="123"/>
      <c r="FKP235" s="121"/>
      <c r="FKQ235" s="121"/>
      <c r="FKR235" s="121"/>
      <c r="FKS235" s="121"/>
      <c r="FKT235" s="121"/>
      <c r="FKU235" s="121"/>
      <c r="FKV235" s="120"/>
      <c r="FKW235" s="125"/>
      <c r="FKX235" s="121"/>
      <c r="FKY235" s="121"/>
      <c r="FKZ235" s="15"/>
      <c r="FLA235" s="15"/>
      <c r="FLB235" s="120"/>
      <c r="FLC235" s="120"/>
      <c r="FLD235" s="121"/>
      <c r="FLE235" s="121"/>
      <c r="FLF235" s="120"/>
      <c r="FLG235" s="122"/>
      <c r="FLH235" s="123"/>
      <c r="FLI235" s="124"/>
      <c r="FLJ235" s="123"/>
      <c r="FLK235" s="121"/>
      <c r="FLL235" s="121"/>
      <c r="FLM235" s="121"/>
      <c r="FLN235" s="121"/>
      <c r="FLO235" s="121"/>
      <c r="FLP235" s="121"/>
      <c r="FLQ235" s="120"/>
      <c r="FLR235" s="125"/>
      <c r="FLS235" s="121"/>
      <c r="FLT235" s="121"/>
      <c r="FLU235" s="15"/>
      <c r="FLV235" s="15"/>
      <c r="FLW235" s="120"/>
      <c r="FLX235" s="120"/>
      <c r="FLY235" s="121"/>
      <c r="FLZ235" s="121"/>
      <c r="FMA235" s="120"/>
      <c r="FMB235" s="122"/>
      <c r="FMC235" s="123"/>
      <c r="FMD235" s="124"/>
      <c r="FME235" s="123"/>
      <c r="FMF235" s="121"/>
      <c r="FMG235" s="121"/>
      <c r="FMH235" s="121"/>
      <c r="FMI235" s="121"/>
      <c r="FMJ235" s="121"/>
      <c r="FMK235" s="121"/>
      <c r="FML235" s="120"/>
      <c r="FMM235" s="125"/>
      <c r="FMN235" s="121"/>
      <c r="FMO235" s="121"/>
      <c r="FMP235" s="15"/>
      <c r="FMQ235" s="15"/>
      <c r="FMR235" s="120"/>
      <c r="FMS235" s="120"/>
      <c r="FMT235" s="121"/>
      <c r="FMU235" s="121"/>
      <c r="FMV235" s="120"/>
      <c r="FMW235" s="122"/>
      <c r="FMX235" s="123"/>
      <c r="FMY235" s="124"/>
      <c r="FMZ235" s="123"/>
      <c r="FNA235" s="121"/>
      <c r="FNB235" s="121"/>
      <c r="FNC235" s="121"/>
      <c r="FND235" s="121"/>
      <c r="FNE235" s="121"/>
      <c r="FNF235" s="121"/>
      <c r="FNG235" s="120"/>
      <c r="FNH235" s="125"/>
      <c r="FNI235" s="121"/>
      <c r="FNJ235" s="121"/>
      <c r="FNK235" s="15"/>
      <c r="FNL235" s="15"/>
      <c r="FNM235" s="120"/>
      <c r="FNN235" s="120"/>
      <c r="FNO235" s="121"/>
      <c r="FNP235" s="121"/>
      <c r="FNQ235" s="120"/>
      <c r="FNR235" s="122"/>
      <c r="FNS235" s="123"/>
      <c r="FNT235" s="124"/>
      <c r="FNU235" s="123"/>
      <c r="FNV235" s="121"/>
      <c r="FNW235" s="121"/>
      <c r="FNX235" s="121"/>
      <c r="FNY235" s="121"/>
      <c r="FNZ235" s="121"/>
      <c r="FOA235" s="121"/>
      <c r="FOB235" s="120"/>
      <c r="FOC235" s="125"/>
      <c r="FOD235" s="121"/>
      <c r="FOE235" s="121"/>
      <c r="FOF235" s="15"/>
      <c r="FOG235" s="15"/>
      <c r="FOH235" s="120"/>
      <c r="FOI235" s="120"/>
      <c r="FOJ235" s="121"/>
      <c r="FOK235" s="121"/>
      <c r="FOL235" s="120"/>
      <c r="FOM235" s="122"/>
      <c r="FON235" s="123"/>
      <c r="FOO235" s="124"/>
      <c r="FOP235" s="123"/>
      <c r="FOQ235" s="121"/>
      <c r="FOR235" s="121"/>
      <c r="FOS235" s="121"/>
      <c r="FOT235" s="121"/>
      <c r="FOU235" s="121"/>
      <c r="FOV235" s="121"/>
      <c r="FOW235" s="120"/>
      <c r="FOX235" s="125"/>
      <c r="FOY235" s="121"/>
      <c r="FOZ235" s="121"/>
      <c r="FPA235" s="15"/>
      <c r="FPB235" s="15"/>
      <c r="FPC235" s="120"/>
      <c r="FPD235" s="120"/>
      <c r="FPE235" s="121"/>
      <c r="FPF235" s="121"/>
      <c r="FPG235" s="120"/>
      <c r="FPH235" s="122"/>
      <c r="FPI235" s="123"/>
      <c r="FPJ235" s="124"/>
      <c r="FPK235" s="123"/>
      <c r="FPL235" s="121"/>
      <c r="FPM235" s="121"/>
      <c r="FPN235" s="121"/>
      <c r="FPO235" s="121"/>
      <c r="FPP235" s="121"/>
      <c r="FPQ235" s="121"/>
      <c r="FPR235" s="120"/>
      <c r="FPS235" s="125"/>
      <c r="FPT235" s="121"/>
      <c r="FPU235" s="121"/>
      <c r="FPV235" s="15"/>
      <c r="FPW235" s="15"/>
      <c r="FPX235" s="120"/>
      <c r="FPY235" s="120"/>
      <c r="FPZ235" s="121"/>
      <c r="FQA235" s="121"/>
      <c r="FQB235" s="120"/>
      <c r="FQC235" s="122"/>
      <c r="FQD235" s="123"/>
      <c r="FQE235" s="124"/>
      <c r="FQF235" s="123"/>
      <c r="FQG235" s="121"/>
      <c r="FQH235" s="121"/>
      <c r="FQI235" s="121"/>
      <c r="FQJ235" s="121"/>
      <c r="FQK235" s="121"/>
      <c r="FQL235" s="121"/>
      <c r="FQM235" s="120"/>
      <c r="FQN235" s="125"/>
      <c r="FQO235" s="121"/>
      <c r="FQP235" s="121"/>
      <c r="FQQ235" s="15"/>
      <c r="FQR235" s="15"/>
      <c r="FQS235" s="120"/>
      <c r="FQT235" s="120"/>
      <c r="FQU235" s="121"/>
      <c r="FQV235" s="121"/>
      <c r="FQW235" s="120"/>
      <c r="FQX235" s="122"/>
      <c r="FQY235" s="123"/>
      <c r="FQZ235" s="124"/>
      <c r="FRA235" s="123"/>
      <c r="FRB235" s="121"/>
      <c r="FRC235" s="121"/>
      <c r="FRD235" s="121"/>
      <c r="FRE235" s="121"/>
      <c r="FRF235" s="121"/>
      <c r="FRG235" s="121"/>
      <c r="FRH235" s="120"/>
      <c r="FRI235" s="125"/>
      <c r="FRJ235" s="121"/>
      <c r="FRK235" s="121"/>
      <c r="FRL235" s="15"/>
      <c r="FRM235" s="15"/>
      <c r="FRN235" s="120"/>
      <c r="FRO235" s="120"/>
      <c r="FRP235" s="121"/>
      <c r="FRQ235" s="121"/>
      <c r="FRR235" s="120"/>
      <c r="FRS235" s="122"/>
      <c r="FRT235" s="123"/>
      <c r="FRU235" s="124"/>
      <c r="FRV235" s="123"/>
      <c r="FRW235" s="121"/>
      <c r="FRX235" s="121"/>
      <c r="FRY235" s="121"/>
      <c r="FRZ235" s="121"/>
      <c r="FSA235" s="121"/>
      <c r="FSB235" s="121"/>
      <c r="FSC235" s="120"/>
      <c r="FSD235" s="125"/>
      <c r="FSE235" s="121"/>
      <c r="FSF235" s="121"/>
      <c r="FSG235" s="15"/>
      <c r="FSH235" s="15"/>
      <c r="FSI235" s="120"/>
      <c r="FSJ235" s="120"/>
      <c r="FSK235" s="121"/>
      <c r="FSL235" s="121"/>
      <c r="FSM235" s="120"/>
      <c r="FSN235" s="122"/>
      <c r="FSO235" s="123"/>
      <c r="FSP235" s="124"/>
      <c r="FSQ235" s="123"/>
      <c r="FSR235" s="121"/>
      <c r="FSS235" s="121"/>
      <c r="FST235" s="121"/>
      <c r="FSU235" s="121"/>
      <c r="FSV235" s="121"/>
      <c r="FSW235" s="121"/>
      <c r="FSX235" s="120"/>
      <c r="FSY235" s="125"/>
      <c r="FSZ235" s="121"/>
      <c r="FTA235" s="121"/>
      <c r="FTB235" s="15"/>
      <c r="FTC235" s="15"/>
      <c r="FTD235" s="120"/>
      <c r="FTE235" s="120"/>
      <c r="FTF235" s="121"/>
      <c r="FTG235" s="121"/>
      <c r="FTH235" s="120"/>
      <c r="FTI235" s="122"/>
      <c r="FTJ235" s="123"/>
      <c r="FTK235" s="124"/>
      <c r="FTL235" s="123"/>
      <c r="FTM235" s="121"/>
      <c r="FTN235" s="121"/>
      <c r="FTO235" s="121"/>
      <c r="FTP235" s="121"/>
      <c r="FTQ235" s="121"/>
      <c r="FTR235" s="121"/>
      <c r="FTS235" s="120"/>
      <c r="FTT235" s="125"/>
      <c r="FTU235" s="121"/>
      <c r="FTV235" s="121"/>
      <c r="FTW235" s="15"/>
      <c r="FTX235" s="15"/>
      <c r="FTY235" s="120"/>
      <c r="FTZ235" s="120"/>
      <c r="FUA235" s="121"/>
      <c r="FUB235" s="121"/>
      <c r="FUC235" s="120"/>
      <c r="FUD235" s="122"/>
      <c r="FUE235" s="123"/>
      <c r="FUF235" s="124"/>
      <c r="FUG235" s="123"/>
      <c r="FUH235" s="121"/>
      <c r="FUI235" s="121"/>
      <c r="FUJ235" s="121"/>
      <c r="FUK235" s="121"/>
      <c r="FUL235" s="121"/>
      <c r="FUM235" s="121"/>
      <c r="FUN235" s="120"/>
      <c r="FUO235" s="125"/>
      <c r="FUP235" s="121"/>
      <c r="FUQ235" s="121"/>
      <c r="FUR235" s="15"/>
      <c r="FUS235" s="15"/>
      <c r="FUT235" s="120"/>
      <c r="FUU235" s="120"/>
      <c r="FUV235" s="121"/>
      <c r="FUW235" s="121"/>
      <c r="FUX235" s="120"/>
      <c r="FUY235" s="122"/>
      <c r="FUZ235" s="123"/>
      <c r="FVA235" s="124"/>
      <c r="FVB235" s="123"/>
      <c r="FVC235" s="121"/>
      <c r="FVD235" s="121"/>
      <c r="FVE235" s="121"/>
      <c r="FVF235" s="121"/>
      <c r="FVG235" s="121"/>
      <c r="FVH235" s="121"/>
      <c r="FVI235" s="120"/>
      <c r="FVJ235" s="125"/>
      <c r="FVK235" s="121"/>
      <c r="FVL235" s="121"/>
      <c r="FVM235" s="15"/>
      <c r="FVN235" s="15"/>
      <c r="FVO235" s="120"/>
      <c r="FVP235" s="120"/>
      <c r="FVQ235" s="121"/>
      <c r="FVR235" s="121"/>
      <c r="FVS235" s="120"/>
      <c r="FVT235" s="122"/>
      <c r="FVU235" s="123"/>
      <c r="FVV235" s="124"/>
      <c r="FVW235" s="123"/>
      <c r="FVX235" s="121"/>
      <c r="FVY235" s="121"/>
      <c r="FVZ235" s="121"/>
      <c r="FWA235" s="121"/>
      <c r="FWB235" s="121"/>
      <c r="FWC235" s="121"/>
      <c r="FWD235" s="120"/>
      <c r="FWE235" s="125"/>
      <c r="FWF235" s="121"/>
      <c r="FWG235" s="121"/>
      <c r="FWH235" s="15"/>
      <c r="FWI235" s="15"/>
      <c r="FWJ235" s="120"/>
      <c r="FWK235" s="120"/>
      <c r="FWL235" s="121"/>
      <c r="FWM235" s="121"/>
      <c r="FWN235" s="120"/>
      <c r="FWO235" s="122"/>
      <c r="FWP235" s="123"/>
      <c r="FWQ235" s="124"/>
      <c r="FWR235" s="123"/>
      <c r="FWS235" s="121"/>
      <c r="FWT235" s="121"/>
      <c r="FWU235" s="121"/>
      <c r="FWV235" s="121"/>
      <c r="FWW235" s="121"/>
      <c r="FWX235" s="121"/>
      <c r="FWY235" s="120"/>
      <c r="FWZ235" s="125"/>
      <c r="FXA235" s="121"/>
      <c r="FXB235" s="121"/>
      <c r="FXC235" s="15"/>
      <c r="FXD235" s="15"/>
      <c r="FXE235" s="120"/>
      <c r="FXF235" s="120"/>
      <c r="FXG235" s="121"/>
      <c r="FXH235" s="121"/>
      <c r="FXI235" s="120"/>
      <c r="FXJ235" s="122"/>
      <c r="FXK235" s="123"/>
      <c r="FXL235" s="124"/>
      <c r="FXM235" s="123"/>
      <c r="FXN235" s="121"/>
      <c r="FXO235" s="121"/>
      <c r="FXP235" s="121"/>
      <c r="FXQ235" s="121"/>
      <c r="FXR235" s="121"/>
      <c r="FXS235" s="121"/>
      <c r="FXT235" s="120"/>
      <c r="FXU235" s="125"/>
      <c r="FXV235" s="121"/>
      <c r="FXW235" s="121"/>
      <c r="FXX235" s="15"/>
      <c r="FXY235" s="15"/>
      <c r="FXZ235" s="120"/>
      <c r="FYA235" s="120"/>
      <c r="FYB235" s="121"/>
      <c r="FYC235" s="121"/>
      <c r="FYD235" s="120"/>
      <c r="FYE235" s="122"/>
      <c r="FYF235" s="123"/>
      <c r="FYG235" s="124"/>
      <c r="FYH235" s="123"/>
      <c r="FYI235" s="121"/>
      <c r="FYJ235" s="121"/>
      <c r="FYK235" s="121"/>
      <c r="FYL235" s="121"/>
      <c r="FYM235" s="121"/>
      <c r="FYN235" s="121"/>
      <c r="FYO235" s="120"/>
      <c r="FYP235" s="125"/>
      <c r="FYQ235" s="121"/>
      <c r="FYR235" s="121"/>
      <c r="FYS235" s="15"/>
      <c r="FYT235" s="15"/>
      <c r="FYU235" s="120"/>
      <c r="FYV235" s="120"/>
      <c r="FYW235" s="121"/>
      <c r="FYX235" s="121"/>
      <c r="FYY235" s="120"/>
      <c r="FYZ235" s="122"/>
      <c r="FZA235" s="123"/>
      <c r="FZB235" s="124"/>
      <c r="FZC235" s="123"/>
      <c r="FZD235" s="121"/>
      <c r="FZE235" s="121"/>
      <c r="FZF235" s="121"/>
      <c r="FZG235" s="121"/>
      <c r="FZH235" s="121"/>
      <c r="FZI235" s="121"/>
      <c r="FZJ235" s="120"/>
      <c r="FZK235" s="125"/>
      <c r="FZL235" s="121"/>
      <c r="FZM235" s="121"/>
      <c r="FZN235" s="15"/>
      <c r="FZO235" s="15"/>
      <c r="FZP235" s="120"/>
      <c r="FZQ235" s="120"/>
      <c r="FZR235" s="121"/>
      <c r="FZS235" s="121"/>
      <c r="FZT235" s="120"/>
      <c r="FZU235" s="122"/>
      <c r="FZV235" s="123"/>
      <c r="FZW235" s="124"/>
      <c r="FZX235" s="123"/>
      <c r="FZY235" s="121"/>
      <c r="FZZ235" s="121"/>
      <c r="GAA235" s="121"/>
      <c r="GAB235" s="121"/>
      <c r="GAC235" s="121"/>
      <c r="GAD235" s="121"/>
      <c r="GAE235" s="120"/>
      <c r="GAF235" s="125"/>
      <c r="GAG235" s="121"/>
      <c r="GAH235" s="121"/>
      <c r="GAI235" s="15"/>
      <c r="GAJ235" s="15"/>
      <c r="GAK235" s="120"/>
      <c r="GAL235" s="120"/>
      <c r="GAM235" s="121"/>
      <c r="GAN235" s="121"/>
      <c r="GAO235" s="120"/>
      <c r="GAP235" s="122"/>
      <c r="GAQ235" s="123"/>
      <c r="GAR235" s="124"/>
      <c r="GAS235" s="123"/>
      <c r="GAT235" s="121"/>
      <c r="GAU235" s="121"/>
      <c r="GAV235" s="121"/>
      <c r="GAW235" s="121"/>
      <c r="GAX235" s="121"/>
      <c r="GAY235" s="121"/>
      <c r="GAZ235" s="120"/>
      <c r="GBA235" s="125"/>
      <c r="GBB235" s="121"/>
      <c r="GBC235" s="121"/>
      <c r="GBD235" s="15"/>
      <c r="GBE235" s="15"/>
      <c r="GBF235" s="120"/>
      <c r="GBG235" s="120"/>
      <c r="GBH235" s="121"/>
      <c r="GBI235" s="121"/>
      <c r="GBJ235" s="120"/>
      <c r="GBK235" s="122"/>
      <c r="GBL235" s="123"/>
      <c r="GBM235" s="124"/>
      <c r="GBN235" s="123"/>
      <c r="GBO235" s="121"/>
      <c r="GBP235" s="121"/>
      <c r="GBQ235" s="121"/>
      <c r="GBR235" s="121"/>
      <c r="GBS235" s="121"/>
      <c r="GBT235" s="121"/>
      <c r="GBU235" s="120"/>
      <c r="GBV235" s="125"/>
      <c r="GBW235" s="121"/>
      <c r="GBX235" s="121"/>
      <c r="GBY235" s="15"/>
      <c r="GBZ235" s="15"/>
      <c r="GCA235" s="120"/>
      <c r="GCB235" s="120"/>
      <c r="GCC235" s="121"/>
      <c r="GCD235" s="121"/>
      <c r="GCE235" s="120"/>
      <c r="GCF235" s="122"/>
      <c r="GCG235" s="123"/>
      <c r="GCH235" s="124"/>
      <c r="GCI235" s="123"/>
      <c r="GCJ235" s="121"/>
      <c r="GCK235" s="121"/>
      <c r="GCL235" s="121"/>
      <c r="GCM235" s="121"/>
      <c r="GCN235" s="121"/>
      <c r="GCO235" s="121"/>
      <c r="GCP235" s="120"/>
      <c r="GCQ235" s="125"/>
      <c r="GCR235" s="121"/>
      <c r="GCS235" s="121"/>
      <c r="GCT235" s="15"/>
      <c r="GCU235" s="15"/>
      <c r="GCV235" s="120"/>
      <c r="GCW235" s="120"/>
      <c r="GCX235" s="121"/>
      <c r="GCY235" s="121"/>
      <c r="GCZ235" s="120"/>
      <c r="GDA235" s="122"/>
      <c r="GDB235" s="123"/>
      <c r="GDC235" s="124"/>
      <c r="GDD235" s="123"/>
      <c r="GDE235" s="121"/>
      <c r="GDF235" s="121"/>
      <c r="GDG235" s="121"/>
      <c r="GDH235" s="121"/>
      <c r="GDI235" s="121"/>
      <c r="GDJ235" s="121"/>
      <c r="GDK235" s="120"/>
      <c r="GDL235" s="125"/>
      <c r="GDM235" s="121"/>
      <c r="GDN235" s="121"/>
      <c r="GDO235" s="15"/>
      <c r="GDP235" s="15"/>
      <c r="GDQ235" s="120"/>
      <c r="GDR235" s="120"/>
      <c r="GDS235" s="121"/>
      <c r="GDT235" s="121"/>
      <c r="GDU235" s="120"/>
      <c r="GDV235" s="122"/>
      <c r="GDW235" s="123"/>
      <c r="GDX235" s="124"/>
      <c r="GDY235" s="123"/>
      <c r="GDZ235" s="121"/>
      <c r="GEA235" s="121"/>
      <c r="GEB235" s="121"/>
      <c r="GEC235" s="121"/>
      <c r="GED235" s="121"/>
      <c r="GEE235" s="121"/>
      <c r="GEF235" s="120"/>
      <c r="GEG235" s="125"/>
      <c r="GEH235" s="121"/>
      <c r="GEI235" s="121"/>
      <c r="GEJ235" s="15"/>
      <c r="GEK235" s="15"/>
      <c r="GEL235" s="120"/>
      <c r="GEM235" s="120"/>
      <c r="GEN235" s="121"/>
      <c r="GEO235" s="121"/>
      <c r="GEP235" s="120"/>
      <c r="GEQ235" s="122"/>
      <c r="GER235" s="123"/>
      <c r="GES235" s="124"/>
      <c r="GET235" s="123"/>
      <c r="GEU235" s="121"/>
      <c r="GEV235" s="121"/>
      <c r="GEW235" s="121"/>
      <c r="GEX235" s="121"/>
      <c r="GEY235" s="121"/>
      <c r="GEZ235" s="121"/>
      <c r="GFA235" s="120"/>
      <c r="GFB235" s="125"/>
      <c r="GFC235" s="121"/>
      <c r="GFD235" s="121"/>
      <c r="GFE235" s="15"/>
      <c r="GFF235" s="15"/>
      <c r="GFG235" s="120"/>
      <c r="GFH235" s="120"/>
      <c r="GFI235" s="121"/>
      <c r="GFJ235" s="121"/>
      <c r="GFK235" s="120"/>
      <c r="GFL235" s="122"/>
      <c r="GFM235" s="123"/>
      <c r="GFN235" s="124"/>
      <c r="GFO235" s="123"/>
      <c r="GFP235" s="121"/>
      <c r="GFQ235" s="121"/>
      <c r="GFR235" s="121"/>
      <c r="GFS235" s="121"/>
      <c r="GFT235" s="121"/>
      <c r="GFU235" s="121"/>
      <c r="GFV235" s="120"/>
      <c r="GFW235" s="125"/>
      <c r="GFX235" s="121"/>
      <c r="GFY235" s="121"/>
      <c r="GFZ235" s="15"/>
      <c r="GGA235" s="15"/>
      <c r="GGB235" s="120"/>
      <c r="GGC235" s="120"/>
      <c r="GGD235" s="121"/>
      <c r="GGE235" s="121"/>
      <c r="GGF235" s="120"/>
      <c r="GGG235" s="122"/>
      <c r="GGH235" s="123"/>
      <c r="GGI235" s="124"/>
      <c r="GGJ235" s="123"/>
      <c r="GGK235" s="121"/>
      <c r="GGL235" s="121"/>
      <c r="GGM235" s="121"/>
      <c r="GGN235" s="121"/>
      <c r="GGO235" s="121"/>
      <c r="GGP235" s="121"/>
      <c r="GGQ235" s="120"/>
      <c r="GGR235" s="125"/>
      <c r="GGS235" s="121"/>
      <c r="GGT235" s="121"/>
      <c r="GGU235" s="15"/>
      <c r="GGV235" s="15"/>
      <c r="GGW235" s="120"/>
      <c r="GGX235" s="120"/>
      <c r="GGY235" s="121"/>
      <c r="GGZ235" s="121"/>
      <c r="GHA235" s="120"/>
      <c r="GHB235" s="122"/>
      <c r="GHC235" s="123"/>
      <c r="GHD235" s="124"/>
      <c r="GHE235" s="123"/>
      <c r="GHF235" s="121"/>
      <c r="GHG235" s="121"/>
      <c r="GHH235" s="121"/>
      <c r="GHI235" s="121"/>
      <c r="GHJ235" s="121"/>
      <c r="GHK235" s="121"/>
      <c r="GHL235" s="120"/>
      <c r="GHM235" s="125"/>
      <c r="GHN235" s="121"/>
      <c r="GHO235" s="121"/>
      <c r="GHP235" s="15"/>
      <c r="GHQ235" s="15"/>
      <c r="GHR235" s="120"/>
      <c r="GHS235" s="120"/>
      <c r="GHT235" s="121"/>
      <c r="GHU235" s="121"/>
      <c r="GHV235" s="120"/>
      <c r="GHW235" s="122"/>
      <c r="GHX235" s="123"/>
      <c r="GHY235" s="124"/>
      <c r="GHZ235" s="123"/>
      <c r="GIA235" s="121"/>
      <c r="GIB235" s="121"/>
      <c r="GIC235" s="121"/>
      <c r="GID235" s="121"/>
      <c r="GIE235" s="121"/>
      <c r="GIF235" s="121"/>
      <c r="GIG235" s="120"/>
      <c r="GIH235" s="125"/>
      <c r="GII235" s="121"/>
      <c r="GIJ235" s="121"/>
      <c r="GIK235" s="15"/>
      <c r="GIL235" s="15"/>
      <c r="GIM235" s="120"/>
      <c r="GIN235" s="120"/>
      <c r="GIO235" s="121"/>
      <c r="GIP235" s="121"/>
      <c r="GIQ235" s="120"/>
      <c r="GIR235" s="122"/>
      <c r="GIS235" s="123"/>
      <c r="GIT235" s="124"/>
      <c r="GIU235" s="123"/>
      <c r="GIV235" s="121"/>
      <c r="GIW235" s="121"/>
      <c r="GIX235" s="121"/>
      <c r="GIY235" s="121"/>
      <c r="GIZ235" s="121"/>
      <c r="GJA235" s="121"/>
      <c r="GJB235" s="120"/>
      <c r="GJC235" s="125"/>
      <c r="GJD235" s="121"/>
      <c r="GJE235" s="121"/>
      <c r="GJF235" s="15"/>
      <c r="GJG235" s="15"/>
      <c r="GJH235" s="120"/>
      <c r="GJI235" s="120"/>
      <c r="GJJ235" s="121"/>
      <c r="GJK235" s="121"/>
      <c r="GJL235" s="120"/>
      <c r="GJM235" s="122"/>
      <c r="GJN235" s="123"/>
      <c r="GJO235" s="124"/>
      <c r="GJP235" s="123"/>
      <c r="GJQ235" s="121"/>
      <c r="GJR235" s="121"/>
      <c r="GJS235" s="121"/>
      <c r="GJT235" s="121"/>
      <c r="GJU235" s="121"/>
      <c r="GJV235" s="121"/>
      <c r="GJW235" s="120"/>
      <c r="GJX235" s="125"/>
      <c r="GJY235" s="121"/>
      <c r="GJZ235" s="121"/>
      <c r="GKA235" s="15"/>
      <c r="GKB235" s="15"/>
      <c r="GKC235" s="120"/>
      <c r="GKD235" s="120"/>
      <c r="GKE235" s="121"/>
      <c r="GKF235" s="121"/>
      <c r="GKG235" s="120"/>
      <c r="GKH235" s="122"/>
      <c r="GKI235" s="123"/>
      <c r="GKJ235" s="124"/>
      <c r="GKK235" s="123"/>
      <c r="GKL235" s="121"/>
      <c r="GKM235" s="121"/>
      <c r="GKN235" s="121"/>
      <c r="GKO235" s="121"/>
      <c r="GKP235" s="121"/>
      <c r="GKQ235" s="121"/>
      <c r="GKR235" s="120"/>
      <c r="GKS235" s="125"/>
      <c r="GKT235" s="121"/>
      <c r="GKU235" s="121"/>
      <c r="GKV235" s="15"/>
      <c r="GKW235" s="15"/>
      <c r="GKX235" s="120"/>
      <c r="GKY235" s="120"/>
      <c r="GKZ235" s="121"/>
      <c r="GLA235" s="121"/>
      <c r="GLB235" s="120"/>
      <c r="GLC235" s="122"/>
      <c r="GLD235" s="123"/>
      <c r="GLE235" s="124"/>
      <c r="GLF235" s="123"/>
      <c r="GLG235" s="121"/>
      <c r="GLH235" s="121"/>
      <c r="GLI235" s="121"/>
      <c r="GLJ235" s="121"/>
      <c r="GLK235" s="121"/>
      <c r="GLL235" s="121"/>
      <c r="GLM235" s="120"/>
      <c r="GLN235" s="125"/>
      <c r="GLO235" s="121"/>
      <c r="GLP235" s="121"/>
      <c r="GLQ235" s="15"/>
      <c r="GLR235" s="15"/>
      <c r="GLS235" s="120"/>
      <c r="GLT235" s="120"/>
      <c r="GLU235" s="121"/>
      <c r="GLV235" s="121"/>
      <c r="GLW235" s="120"/>
      <c r="GLX235" s="122"/>
      <c r="GLY235" s="123"/>
      <c r="GLZ235" s="124"/>
      <c r="GMA235" s="123"/>
      <c r="GMB235" s="121"/>
      <c r="GMC235" s="121"/>
      <c r="GMD235" s="121"/>
      <c r="GME235" s="121"/>
      <c r="GMF235" s="121"/>
      <c r="GMG235" s="121"/>
      <c r="GMH235" s="120"/>
      <c r="GMI235" s="125"/>
      <c r="GMJ235" s="121"/>
      <c r="GMK235" s="121"/>
      <c r="GML235" s="15"/>
      <c r="GMM235" s="15"/>
      <c r="GMN235" s="120"/>
      <c r="GMO235" s="120"/>
      <c r="GMP235" s="121"/>
      <c r="GMQ235" s="121"/>
      <c r="GMR235" s="120"/>
      <c r="GMS235" s="122"/>
      <c r="GMT235" s="123"/>
      <c r="GMU235" s="124"/>
      <c r="GMV235" s="123"/>
      <c r="GMW235" s="121"/>
      <c r="GMX235" s="121"/>
      <c r="GMY235" s="121"/>
      <c r="GMZ235" s="121"/>
      <c r="GNA235" s="121"/>
      <c r="GNB235" s="121"/>
      <c r="GNC235" s="120"/>
      <c r="GND235" s="125"/>
      <c r="GNE235" s="121"/>
      <c r="GNF235" s="121"/>
      <c r="GNG235" s="15"/>
      <c r="GNH235" s="15"/>
      <c r="GNI235" s="120"/>
      <c r="GNJ235" s="120"/>
      <c r="GNK235" s="121"/>
      <c r="GNL235" s="121"/>
      <c r="GNM235" s="120"/>
      <c r="GNN235" s="122"/>
      <c r="GNO235" s="123"/>
      <c r="GNP235" s="124"/>
      <c r="GNQ235" s="123"/>
      <c r="GNR235" s="121"/>
      <c r="GNS235" s="121"/>
      <c r="GNT235" s="121"/>
      <c r="GNU235" s="121"/>
      <c r="GNV235" s="121"/>
      <c r="GNW235" s="121"/>
      <c r="GNX235" s="120"/>
      <c r="GNY235" s="125"/>
      <c r="GNZ235" s="121"/>
      <c r="GOA235" s="121"/>
      <c r="GOB235" s="15"/>
      <c r="GOC235" s="15"/>
      <c r="GOD235" s="120"/>
      <c r="GOE235" s="120"/>
      <c r="GOF235" s="121"/>
      <c r="GOG235" s="121"/>
      <c r="GOH235" s="120"/>
      <c r="GOI235" s="122"/>
      <c r="GOJ235" s="123"/>
      <c r="GOK235" s="124"/>
      <c r="GOL235" s="123"/>
      <c r="GOM235" s="121"/>
      <c r="GON235" s="121"/>
      <c r="GOO235" s="121"/>
      <c r="GOP235" s="121"/>
      <c r="GOQ235" s="121"/>
      <c r="GOR235" s="121"/>
      <c r="GOS235" s="120"/>
      <c r="GOT235" s="125"/>
      <c r="GOU235" s="121"/>
      <c r="GOV235" s="121"/>
      <c r="GOW235" s="15"/>
      <c r="GOX235" s="15"/>
      <c r="GOY235" s="120"/>
      <c r="GOZ235" s="120"/>
      <c r="GPA235" s="121"/>
      <c r="GPB235" s="121"/>
      <c r="GPC235" s="120"/>
      <c r="GPD235" s="122"/>
      <c r="GPE235" s="123"/>
      <c r="GPF235" s="124"/>
      <c r="GPG235" s="123"/>
      <c r="GPH235" s="121"/>
      <c r="GPI235" s="121"/>
      <c r="GPJ235" s="121"/>
      <c r="GPK235" s="121"/>
      <c r="GPL235" s="121"/>
      <c r="GPM235" s="121"/>
      <c r="GPN235" s="120"/>
      <c r="GPO235" s="125"/>
      <c r="GPP235" s="121"/>
      <c r="GPQ235" s="121"/>
      <c r="GPR235" s="15"/>
      <c r="GPS235" s="15"/>
      <c r="GPT235" s="120"/>
      <c r="GPU235" s="120"/>
      <c r="GPV235" s="121"/>
      <c r="GPW235" s="121"/>
      <c r="GPX235" s="120"/>
      <c r="GPY235" s="122"/>
      <c r="GPZ235" s="123"/>
      <c r="GQA235" s="124"/>
      <c r="GQB235" s="123"/>
      <c r="GQC235" s="121"/>
      <c r="GQD235" s="121"/>
      <c r="GQE235" s="121"/>
      <c r="GQF235" s="121"/>
      <c r="GQG235" s="121"/>
      <c r="GQH235" s="121"/>
      <c r="GQI235" s="120"/>
      <c r="GQJ235" s="125"/>
      <c r="GQK235" s="121"/>
      <c r="GQL235" s="121"/>
      <c r="GQM235" s="15"/>
      <c r="GQN235" s="15"/>
      <c r="GQO235" s="120"/>
      <c r="GQP235" s="120"/>
      <c r="GQQ235" s="121"/>
      <c r="GQR235" s="121"/>
      <c r="GQS235" s="120"/>
      <c r="GQT235" s="122"/>
      <c r="GQU235" s="123"/>
      <c r="GQV235" s="124"/>
      <c r="GQW235" s="123"/>
      <c r="GQX235" s="121"/>
      <c r="GQY235" s="121"/>
      <c r="GQZ235" s="121"/>
      <c r="GRA235" s="121"/>
      <c r="GRB235" s="121"/>
      <c r="GRC235" s="121"/>
      <c r="GRD235" s="120"/>
      <c r="GRE235" s="125"/>
      <c r="GRF235" s="121"/>
      <c r="GRG235" s="121"/>
      <c r="GRH235" s="15"/>
      <c r="GRI235" s="15"/>
      <c r="GRJ235" s="120"/>
      <c r="GRK235" s="120"/>
      <c r="GRL235" s="121"/>
      <c r="GRM235" s="121"/>
      <c r="GRN235" s="120"/>
      <c r="GRO235" s="122"/>
      <c r="GRP235" s="123"/>
      <c r="GRQ235" s="124"/>
      <c r="GRR235" s="123"/>
      <c r="GRS235" s="121"/>
      <c r="GRT235" s="121"/>
      <c r="GRU235" s="121"/>
      <c r="GRV235" s="121"/>
      <c r="GRW235" s="121"/>
      <c r="GRX235" s="121"/>
      <c r="GRY235" s="120"/>
      <c r="GRZ235" s="125"/>
      <c r="GSA235" s="121"/>
      <c r="GSB235" s="121"/>
      <c r="GSC235" s="15"/>
      <c r="GSD235" s="15"/>
      <c r="GSE235" s="120"/>
      <c r="GSF235" s="120"/>
      <c r="GSG235" s="121"/>
      <c r="GSH235" s="121"/>
      <c r="GSI235" s="120"/>
      <c r="GSJ235" s="122"/>
      <c r="GSK235" s="123"/>
      <c r="GSL235" s="124"/>
      <c r="GSM235" s="123"/>
      <c r="GSN235" s="121"/>
      <c r="GSO235" s="121"/>
      <c r="GSP235" s="121"/>
      <c r="GSQ235" s="121"/>
      <c r="GSR235" s="121"/>
      <c r="GSS235" s="121"/>
      <c r="GST235" s="120"/>
      <c r="GSU235" s="125"/>
      <c r="GSV235" s="121"/>
      <c r="GSW235" s="121"/>
      <c r="GSX235" s="15"/>
      <c r="GSY235" s="15"/>
      <c r="GSZ235" s="120"/>
      <c r="GTA235" s="120"/>
      <c r="GTB235" s="121"/>
      <c r="GTC235" s="121"/>
      <c r="GTD235" s="120"/>
      <c r="GTE235" s="122"/>
      <c r="GTF235" s="123"/>
      <c r="GTG235" s="124"/>
      <c r="GTH235" s="123"/>
      <c r="GTI235" s="121"/>
      <c r="GTJ235" s="121"/>
      <c r="GTK235" s="121"/>
      <c r="GTL235" s="121"/>
      <c r="GTM235" s="121"/>
      <c r="GTN235" s="121"/>
      <c r="GTO235" s="120"/>
      <c r="GTP235" s="125"/>
      <c r="GTQ235" s="121"/>
      <c r="GTR235" s="121"/>
      <c r="GTS235" s="15"/>
      <c r="GTT235" s="15"/>
      <c r="GTU235" s="120"/>
      <c r="GTV235" s="120"/>
      <c r="GTW235" s="121"/>
      <c r="GTX235" s="121"/>
      <c r="GTY235" s="120"/>
      <c r="GTZ235" s="122"/>
      <c r="GUA235" s="123"/>
      <c r="GUB235" s="124"/>
      <c r="GUC235" s="123"/>
      <c r="GUD235" s="121"/>
      <c r="GUE235" s="121"/>
      <c r="GUF235" s="121"/>
      <c r="GUG235" s="121"/>
      <c r="GUH235" s="121"/>
      <c r="GUI235" s="121"/>
      <c r="GUJ235" s="120"/>
      <c r="GUK235" s="125"/>
      <c r="GUL235" s="121"/>
      <c r="GUM235" s="121"/>
      <c r="GUN235" s="15"/>
      <c r="GUO235" s="15"/>
      <c r="GUP235" s="120"/>
      <c r="GUQ235" s="120"/>
      <c r="GUR235" s="121"/>
      <c r="GUS235" s="121"/>
      <c r="GUT235" s="120"/>
      <c r="GUU235" s="122"/>
      <c r="GUV235" s="123"/>
      <c r="GUW235" s="124"/>
      <c r="GUX235" s="123"/>
      <c r="GUY235" s="121"/>
      <c r="GUZ235" s="121"/>
      <c r="GVA235" s="121"/>
      <c r="GVB235" s="121"/>
      <c r="GVC235" s="121"/>
      <c r="GVD235" s="121"/>
      <c r="GVE235" s="120"/>
      <c r="GVF235" s="125"/>
      <c r="GVG235" s="121"/>
      <c r="GVH235" s="121"/>
      <c r="GVI235" s="15"/>
      <c r="GVJ235" s="15"/>
      <c r="GVK235" s="120"/>
      <c r="GVL235" s="120"/>
      <c r="GVM235" s="121"/>
      <c r="GVN235" s="121"/>
      <c r="GVO235" s="120"/>
      <c r="GVP235" s="122"/>
      <c r="GVQ235" s="123"/>
      <c r="GVR235" s="124"/>
      <c r="GVS235" s="123"/>
      <c r="GVT235" s="121"/>
      <c r="GVU235" s="121"/>
      <c r="GVV235" s="121"/>
      <c r="GVW235" s="121"/>
      <c r="GVX235" s="121"/>
      <c r="GVY235" s="121"/>
      <c r="GVZ235" s="120"/>
      <c r="GWA235" s="125"/>
      <c r="GWB235" s="121"/>
      <c r="GWC235" s="121"/>
      <c r="GWD235" s="15"/>
      <c r="GWE235" s="15"/>
      <c r="GWF235" s="120"/>
      <c r="GWG235" s="120"/>
      <c r="GWH235" s="121"/>
      <c r="GWI235" s="121"/>
      <c r="GWJ235" s="120"/>
      <c r="GWK235" s="122"/>
      <c r="GWL235" s="123"/>
      <c r="GWM235" s="124"/>
      <c r="GWN235" s="123"/>
      <c r="GWO235" s="121"/>
      <c r="GWP235" s="121"/>
      <c r="GWQ235" s="121"/>
      <c r="GWR235" s="121"/>
      <c r="GWS235" s="121"/>
      <c r="GWT235" s="121"/>
      <c r="GWU235" s="120"/>
      <c r="GWV235" s="125"/>
      <c r="GWW235" s="121"/>
      <c r="GWX235" s="121"/>
      <c r="GWY235" s="15"/>
      <c r="GWZ235" s="15"/>
      <c r="GXA235" s="120"/>
      <c r="GXB235" s="120"/>
      <c r="GXC235" s="121"/>
      <c r="GXD235" s="121"/>
      <c r="GXE235" s="120"/>
      <c r="GXF235" s="122"/>
      <c r="GXG235" s="123"/>
      <c r="GXH235" s="124"/>
      <c r="GXI235" s="123"/>
      <c r="GXJ235" s="121"/>
      <c r="GXK235" s="121"/>
      <c r="GXL235" s="121"/>
      <c r="GXM235" s="121"/>
      <c r="GXN235" s="121"/>
      <c r="GXO235" s="121"/>
      <c r="GXP235" s="120"/>
      <c r="GXQ235" s="125"/>
      <c r="GXR235" s="121"/>
      <c r="GXS235" s="121"/>
      <c r="GXT235" s="15"/>
      <c r="GXU235" s="15"/>
      <c r="GXV235" s="120"/>
      <c r="GXW235" s="120"/>
      <c r="GXX235" s="121"/>
      <c r="GXY235" s="121"/>
      <c r="GXZ235" s="120"/>
      <c r="GYA235" s="122"/>
      <c r="GYB235" s="123"/>
      <c r="GYC235" s="124"/>
      <c r="GYD235" s="123"/>
      <c r="GYE235" s="121"/>
      <c r="GYF235" s="121"/>
      <c r="GYG235" s="121"/>
      <c r="GYH235" s="121"/>
      <c r="GYI235" s="121"/>
      <c r="GYJ235" s="121"/>
      <c r="GYK235" s="120"/>
      <c r="GYL235" s="125"/>
      <c r="GYM235" s="121"/>
      <c r="GYN235" s="121"/>
      <c r="GYO235" s="15"/>
      <c r="GYP235" s="15"/>
      <c r="GYQ235" s="120"/>
      <c r="GYR235" s="120"/>
      <c r="GYS235" s="121"/>
      <c r="GYT235" s="121"/>
      <c r="GYU235" s="120"/>
      <c r="GYV235" s="122"/>
      <c r="GYW235" s="123"/>
      <c r="GYX235" s="124"/>
      <c r="GYY235" s="123"/>
      <c r="GYZ235" s="121"/>
      <c r="GZA235" s="121"/>
      <c r="GZB235" s="121"/>
      <c r="GZC235" s="121"/>
      <c r="GZD235" s="121"/>
      <c r="GZE235" s="121"/>
      <c r="GZF235" s="120"/>
      <c r="GZG235" s="125"/>
      <c r="GZH235" s="121"/>
      <c r="GZI235" s="121"/>
      <c r="GZJ235" s="15"/>
      <c r="GZK235" s="15"/>
      <c r="GZL235" s="120"/>
      <c r="GZM235" s="120"/>
      <c r="GZN235" s="121"/>
      <c r="GZO235" s="121"/>
      <c r="GZP235" s="120"/>
      <c r="GZQ235" s="122"/>
      <c r="GZR235" s="123"/>
      <c r="GZS235" s="124"/>
      <c r="GZT235" s="123"/>
      <c r="GZU235" s="121"/>
      <c r="GZV235" s="121"/>
      <c r="GZW235" s="121"/>
      <c r="GZX235" s="121"/>
      <c r="GZY235" s="121"/>
      <c r="GZZ235" s="121"/>
      <c r="HAA235" s="120"/>
      <c r="HAB235" s="125"/>
      <c r="HAC235" s="121"/>
      <c r="HAD235" s="121"/>
      <c r="HAE235" s="15"/>
      <c r="HAF235" s="15"/>
      <c r="HAG235" s="120"/>
      <c r="HAH235" s="120"/>
      <c r="HAI235" s="121"/>
      <c r="HAJ235" s="121"/>
      <c r="HAK235" s="120"/>
      <c r="HAL235" s="122"/>
      <c r="HAM235" s="123"/>
      <c r="HAN235" s="124"/>
      <c r="HAO235" s="123"/>
      <c r="HAP235" s="121"/>
      <c r="HAQ235" s="121"/>
      <c r="HAR235" s="121"/>
      <c r="HAS235" s="121"/>
      <c r="HAT235" s="121"/>
      <c r="HAU235" s="121"/>
      <c r="HAV235" s="120"/>
      <c r="HAW235" s="125"/>
      <c r="HAX235" s="121"/>
      <c r="HAY235" s="121"/>
      <c r="HAZ235" s="15"/>
      <c r="HBA235" s="15"/>
      <c r="HBB235" s="120"/>
      <c r="HBC235" s="120"/>
      <c r="HBD235" s="121"/>
      <c r="HBE235" s="121"/>
      <c r="HBF235" s="120"/>
      <c r="HBG235" s="122"/>
      <c r="HBH235" s="123"/>
      <c r="HBI235" s="124"/>
      <c r="HBJ235" s="123"/>
      <c r="HBK235" s="121"/>
      <c r="HBL235" s="121"/>
      <c r="HBM235" s="121"/>
      <c r="HBN235" s="121"/>
      <c r="HBO235" s="121"/>
      <c r="HBP235" s="121"/>
      <c r="HBQ235" s="120"/>
      <c r="HBR235" s="125"/>
      <c r="HBS235" s="121"/>
      <c r="HBT235" s="121"/>
      <c r="HBU235" s="15"/>
      <c r="HBV235" s="15"/>
      <c r="HBW235" s="120"/>
      <c r="HBX235" s="120"/>
      <c r="HBY235" s="121"/>
      <c r="HBZ235" s="121"/>
      <c r="HCA235" s="120"/>
      <c r="HCB235" s="122"/>
      <c r="HCC235" s="123"/>
      <c r="HCD235" s="124"/>
      <c r="HCE235" s="123"/>
      <c r="HCF235" s="121"/>
      <c r="HCG235" s="121"/>
      <c r="HCH235" s="121"/>
      <c r="HCI235" s="121"/>
      <c r="HCJ235" s="121"/>
      <c r="HCK235" s="121"/>
      <c r="HCL235" s="120"/>
      <c r="HCM235" s="125"/>
      <c r="HCN235" s="121"/>
      <c r="HCO235" s="121"/>
      <c r="HCP235" s="15"/>
      <c r="HCQ235" s="15"/>
      <c r="HCR235" s="120"/>
      <c r="HCS235" s="120"/>
      <c r="HCT235" s="121"/>
      <c r="HCU235" s="121"/>
      <c r="HCV235" s="120"/>
      <c r="HCW235" s="122"/>
      <c r="HCX235" s="123"/>
      <c r="HCY235" s="124"/>
      <c r="HCZ235" s="123"/>
      <c r="HDA235" s="121"/>
      <c r="HDB235" s="121"/>
      <c r="HDC235" s="121"/>
      <c r="HDD235" s="121"/>
      <c r="HDE235" s="121"/>
      <c r="HDF235" s="121"/>
      <c r="HDG235" s="120"/>
      <c r="HDH235" s="125"/>
      <c r="HDI235" s="121"/>
      <c r="HDJ235" s="121"/>
      <c r="HDK235" s="15"/>
      <c r="HDL235" s="15"/>
      <c r="HDM235" s="120"/>
      <c r="HDN235" s="120"/>
      <c r="HDO235" s="121"/>
      <c r="HDP235" s="121"/>
      <c r="HDQ235" s="120"/>
      <c r="HDR235" s="122"/>
      <c r="HDS235" s="123"/>
      <c r="HDT235" s="124"/>
      <c r="HDU235" s="123"/>
      <c r="HDV235" s="121"/>
      <c r="HDW235" s="121"/>
      <c r="HDX235" s="121"/>
      <c r="HDY235" s="121"/>
      <c r="HDZ235" s="121"/>
      <c r="HEA235" s="121"/>
      <c r="HEB235" s="120"/>
      <c r="HEC235" s="125"/>
      <c r="HED235" s="121"/>
      <c r="HEE235" s="121"/>
      <c r="HEF235" s="15"/>
      <c r="HEG235" s="15"/>
      <c r="HEH235" s="120"/>
      <c r="HEI235" s="120"/>
      <c r="HEJ235" s="121"/>
      <c r="HEK235" s="121"/>
      <c r="HEL235" s="120"/>
      <c r="HEM235" s="122"/>
      <c r="HEN235" s="123"/>
      <c r="HEO235" s="124"/>
      <c r="HEP235" s="123"/>
      <c r="HEQ235" s="121"/>
      <c r="HER235" s="121"/>
      <c r="HES235" s="121"/>
      <c r="HET235" s="121"/>
      <c r="HEU235" s="121"/>
      <c r="HEV235" s="121"/>
      <c r="HEW235" s="120"/>
      <c r="HEX235" s="125"/>
      <c r="HEY235" s="121"/>
      <c r="HEZ235" s="121"/>
      <c r="HFA235" s="15"/>
      <c r="HFB235" s="15"/>
      <c r="HFC235" s="120"/>
      <c r="HFD235" s="120"/>
      <c r="HFE235" s="121"/>
      <c r="HFF235" s="121"/>
      <c r="HFG235" s="120"/>
      <c r="HFH235" s="122"/>
      <c r="HFI235" s="123"/>
      <c r="HFJ235" s="124"/>
      <c r="HFK235" s="123"/>
      <c r="HFL235" s="121"/>
      <c r="HFM235" s="121"/>
      <c r="HFN235" s="121"/>
      <c r="HFO235" s="121"/>
      <c r="HFP235" s="121"/>
      <c r="HFQ235" s="121"/>
      <c r="HFR235" s="120"/>
      <c r="HFS235" s="125"/>
      <c r="HFT235" s="121"/>
      <c r="HFU235" s="121"/>
      <c r="HFV235" s="15"/>
      <c r="HFW235" s="15"/>
      <c r="HFX235" s="120"/>
      <c r="HFY235" s="120"/>
      <c r="HFZ235" s="121"/>
      <c r="HGA235" s="121"/>
      <c r="HGB235" s="120"/>
      <c r="HGC235" s="122"/>
      <c r="HGD235" s="123"/>
      <c r="HGE235" s="124"/>
      <c r="HGF235" s="123"/>
      <c r="HGG235" s="121"/>
      <c r="HGH235" s="121"/>
      <c r="HGI235" s="121"/>
      <c r="HGJ235" s="121"/>
      <c r="HGK235" s="121"/>
      <c r="HGL235" s="121"/>
      <c r="HGM235" s="120"/>
      <c r="HGN235" s="125"/>
      <c r="HGO235" s="121"/>
      <c r="HGP235" s="121"/>
      <c r="HGQ235" s="15"/>
      <c r="HGR235" s="15"/>
      <c r="HGS235" s="120"/>
      <c r="HGT235" s="120"/>
      <c r="HGU235" s="121"/>
      <c r="HGV235" s="121"/>
      <c r="HGW235" s="120"/>
      <c r="HGX235" s="122"/>
      <c r="HGY235" s="123"/>
      <c r="HGZ235" s="124"/>
      <c r="HHA235" s="123"/>
      <c r="HHB235" s="121"/>
      <c r="HHC235" s="121"/>
      <c r="HHD235" s="121"/>
      <c r="HHE235" s="121"/>
      <c r="HHF235" s="121"/>
      <c r="HHG235" s="121"/>
      <c r="HHH235" s="120"/>
      <c r="HHI235" s="125"/>
      <c r="HHJ235" s="121"/>
      <c r="HHK235" s="121"/>
      <c r="HHL235" s="15"/>
      <c r="HHM235" s="15"/>
      <c r="HHN235" s="120"/>
      <c r="HHO235" s="120"/>
      <c r="HHP235" s="121"/>
      <c r="HHQ235" s="121"/>
      <c r="HHR235" s="120"/>
      <c r="HHS235" s="122"/>
      <c r="HHT235" s="123"/>
      <c r="HHU235" s="124"/>
      <c r="HHV235" s="123"/>
      <c r="HHW235" s="121"/>
      <c r="HHX235" s="121"/>
      <c r="HHY235" s="121"/>
      <c r="HHZ235" s="121"/>
      <c r="HIA235" s="121"/>
      <c r="HIB235" s="121"/>
      <c r="HIC235" s="120"/>
      <c r="HID235" s="125"/>
      <c r="HIE235" s="121"/>
      <c r="HIF235" s="121"/>
      <c r="HIG235" s="15"/>
      <c r="HIH235" s="15"/>
      <c r="HII235" s="120"/>
      <c r="HIJ235" s="120"/>
      <c r="HIK235" s="121"/>
      <c r="HIL235" s="121"/>
      <c r="HIM235" s="120"/>
      <c r="HIN235" s="122"/>
      <c r="HIO235" s="123"/>
      <c r="HIP235" s="124"/>
      <c r="HIQ235" s="123"/>
      <c r="HIR235" s="121"/>
      <c r="HIS235" s="121"/>
      <c r="HIT235" s="121"/>
      <c r="HIU235" s="121"/>
      <c r="HIV235" s="121"/>
      <c r="HIW235" s="121"/>
      <c r="HIX235" s="120"/>
      <c r="HIY235" s="125"/>
      <c r="HIZ235" s="121"/>
      <c r="HJA235" s="121"/>
      <c r="HJB235" s="15"/>
      <c r="HJC235" s="15"/>
      <c r="HJD235" s="120"/>
      <c r="HJE235" s="120"/>
      <c r="HJF235" s="121"/>
      <c r="HJG235" s="121"/>
      <c r="HJH235" s="120"/>
      <c r="HJI235" s="122"/>
      <c r="HJJ235" s="123"/>
      <c r="HJK235" s="124"/>
      <c r="HJL235" s="123"/>
      <c r="HJM235" s="121"/>
      <c r="HJN235" s="121"/>
      <c r="HJO235" s="121"/>
      <c r="HJP235" s="121"/>
      <c r="HJQ235" s="121"/>
      <c r="HJR235" s="121"/>
      <c r="HJS235" s="120"/>
      <c r="HJT235" s="125"/>
      <c r="HJU235" s="121"/>
      <c r="HJV235" s="121"/>
      <c r="HJW235" s="15"/>
      <c r="HJX235" s="15"/>
      <c r="HJY235" s="120"/>
      <c r="HJZ235" s="120"/>
      <c r="HKA235" s="121"/>
      <c r="HKB235" s="121"/>
      <c r="HKC235" s="120"/>
      <c r="HKD235" s="122"/>
      <c r="HKE235" s="123"/>
      <c r="HKF235" s="124"/>
      <c r="HKG235" s="123"/>
      <c r="HKH235" s="121"/>
      <c r="HKI235" s="121"/>
      <c r="HKJ235" s="121"/>
      <c r="HKK235" s="121"/>
      <c r="HKL235" s="121"/>
      <c r="HKM235" s="121"/>
      <c r="HKN235" s="120"/>
      <c r="HKO235" s="125"/>
      <c r="HKP235" s="121"/>
      <c r="HKQ235" s="121"/>
      <c r="HKR235" s="15"/>
      <c r="HKS235" s="15"/>
      <c r="HKT235" s="120"/>
      <c r="HKU235" s="120"/>
      <c r="HKV235" s="121"/>
      <c r="HKW235" s="121"/>
      <c r="HKX235" s="120"/>
      <c r="HKY235" s="122"/>
      <c r="HKZ235" s="123"/>
      <c r="HLA235" s="124"/>
      <c r="HLB235" s="123"/>
      <c r="HLC235" s="121"/>
      <c r="HLD235" s="121"/>
      <c r="HLE235" s="121"/>
      <c r="HLF235" s="121"/>
      <c r="HLG235" s="121"/>
      <c r="HLH235" s="121"/>
      <c r="HLI235" s="120"/>
      <c r="HLJ235" s="125"/>
      <c r="HLK235" s="121"/>
      <c r="HLL235" s="121"/>
      <c r="HLM235" s="15"/>
      <c r="HLN235" s="15"/>
      <c r="HLO235" s="120"/>
      <c r="HLP235" s="120"/>
      <c r="HLQ235" s="121"/>
      <c r="HLR235" s="121"/>
      <c r="HLS235" s="120"/>
      <c r="HLT235" s="122"/>
      <c r="HLU235" s="123"/>
      <c r="HLV235" s="124"/>
      <c r="HLW235" s="123"/>
      <c r="HLX235" s="121"/>
      <c r="HLY235" s="121"/>
      <c r="HLZ235" s="121"/>
      <c r="HMA235" s="121"/>
      <c r="HMB235" s="121"/>
      <c r="HMC235" s="121"/>
      <c r="HMD235" s="120"/>
      <c r="HME235" s="125"/>
      <c r="HMF235" s="121"/>
      <c r="HMG235" s="121"/>
      <c r="HMH235" s="15"/>
      <c r="HMI235" s="15"/>
      <c r="HMJ235" s="120"/>
      <c r="HMK235" s="120"/>
      <c r="HML235" s="121"/>
      <c r="HMM235" s="121"/>
      <c r="HMN235" s="120"/>
      <c r="HMO235" s="122"/>
      <c r="HMP235" s="123"/>
      <c r="HMQ235" s="124"/>
      <c r="HMR235" s="123"/>
      <c r="HMS235" s="121"/>
      <c r="HMT235" s="121"/>
      <c r="HMU235" s="121"/>
      <c r="HMV235" s="121"/>
      <c r="HMW235" s="121"/>
      <c r="HMX235" s="121"/>
      <c r="HMY235" s="120"/>
      <c r="HMZ235" s="125"/>
      <c r="HNA235" s="121"/>
      <c r="HNB235" s="121"/>
      <c r="HNC235" s="15"/>
      <c r="HND235" s="15"/>
      <c r="HNE235" s="120"/>
      <c r="HNF235" s="120"/>
      <c r="HNG235" s="121"/>
      <c r="HNH235" s="121"/>
      <c r="HNI235" s="120"/>
      <c r="HNJ235" s="122"/>
      <c r="HNK235" s="123"/>
      <c r="HNL235" s="124"/>
      <c r="HNM235" s="123"/>
      <c r="HNN235" s="121"/>
      <c r="HNO235" s="121"/>
      <c r="HNP235" s="121"/>
      <c r="HNQ235" s="121"/>
      <c r="HNR235" s="121"/>
      <c r="HNS235" s="121"/>
      <c r="HNT235" s="120"/>
      <c r="HNU235" s="125"/>
      <c r="HNV235" s="121"/>
      <c r="HNW235" s="121"/>
      <c r="HNX235" s="15"/>
      <c r="HNY235" s="15"/>
      <c r="HNZ235" s="120"/>
      <c r="HOA235" s="120"/>
      <c r="HOB235" s="121"/>
      <c r="HOC235" s="121"/>
      <c r="HOD235" s="120"/>
      <c r="HOE235" s="122"/>
      <c r="HOF235" s="123"/>
      <c r="HOG235" s="124"/>
      <c r="HOH235" s="123"/>
      <c r="HOI235" s="121"/>
      <c r="HOJ235" s="121"/>
      <c r="HOK235" s="121"/>
      <c r="HOL235" s="121"/>
      <c r="HOM235" s="121"/>
      <c r="HON235" s="121"/>
      <c r="HOO235" s="120"/>
      <c r="HOP235" s="125"/>
      <c r="HOQ235" s="121"/>
      <c r="HOR235" s="121"/>
      <c r="HOS235" s="15"/>
      <c r="HOT235" s="15"/>
      <c r="HOU235" s="120"/>
      <c r="HOV235" s="120"/>
      <c r="HOW235" s="121"/>
      <c r="HOX235" s="121"/>
      <c r="HOY235" s="120"/>
      <c r="HOZ235" s="122"/>
      <c r="HPA235" s="123"/>
      <c r="HPB235" s="124"/>
      <c r="HPC235" s="123"/>
      <c r="HPD235" s="121"/>
      <c r="HPE235" s="121"/>
      <c r="HPF235" s="121"/>
      <c r="HPG235" s="121"/>
      <c r="HPH235" s="121"/>
      <c r="HPI235" s="121"/>
      <c r="HPJ235" s="120"/>
      <c r="HPK235" s="125"/>
      <c r="HPL235" s="121"/>
      <c r="HPM235" s="121"/>
      <c r="HPN235" s="15"/>
      <c r="HPO235" s="15"/>
      <c r="HPP235" s="120"/>
      <c r="HPQ235" s="120"/>
      <c r="HPR235" s="121"/>
      <c r="HPS235" s="121"/>
      <c r="HPT235" s="120"/>
      <c r="HPU235" s="122"/>
      <c r="HPV235" s="123"/>
      <c r="HPW235" s="124"/>
      <c r="HPX235" s="123"/>
      <c r="HPY235" s="121"/>
      <c r="HPZ235" s="121"/>
      <c r="HQA235" s="121"/>
      <c r="HQB235" s="121"/>
      <c r="HQC235" s="121"/>
      <c r="HQD235" s="121"/>
      <c r="HQE235" s="120"/>
      <c r="HQF235" s="125"/>
      <c r="HQG235" s="121"/>
      <c r="HQH235" s="121"/>
      <c r="HQI235" s="15"/>
      <c r="HQJ235" s="15"/>
      <c r="HQK235" s="120"/>
      <c r="HQL235" s="120"/>
      <c r="HQM235" s="121"/>
      <c r="HQN235" s="121"/>
      <c r="HQO235" s="120"/>
      <c r="HQP235" s="122"/>
      <c r="HQQ235" s="123"/>
      <c r="HQR235" s="124"/>
      <c r="HQS235" s="123"/>
      <c r="HQT235" s="121"/>
      <c r="HQU235" s="121"/>
      <c r="HQV235" s="121"/>
      <c r="HQW235" s="121"/>
      <c r="HQX235" s="121"/>
      <c r="HQY235" s="121"/>
      <c r="HQZ235" s="120"/>
      <c r="HRA235" s="125"/>
      <c r="HRB235" s="121"/>
      <c r="HRC235" s="121"/>
      <c r="HRD235" s="15"/>
      <c r="HRE235" s="15"/>
      <c r="HRF235" s="120"/>
      <c r="HRG235" s="120"/>
      <c r="HRH235" s="121"/>
      <c r="HRI235" s="121"/>
      <c r="HRJ235" s="120"/>
      <c r="HRK235" s="122"/>
      <c r="HRL235" s="123"/>
      <c r="HRM235" s="124"/>
      <c r="HRN235" s="123"/>
      <c r="HRO235" s="121"/>
      <c r="HRP235" s="121"/>
      <c r="HRQ235" s="121"/>
      <c r="HRR235" s="121"/>
      <c r="HRS235" s="121"/>
      <c r="HRT235" s="121"/>
      <c r="HRU235" s="120"/>
      <c r="HRV235" s="125"/>
      <c r="HRW235" s="121"/>
      <c r="HRX235" s="121"/>
      <c r="HRY235" s="15"/>
      <c r="HRZ235" s="15"/>
      <c r="HSA235" s="120"/>
      <c r="HSB235" s="120"/>
      <c r="HSC235" s="121"/>
      <c r="HSD235" s="121"/>
      <c r="HSE235" s="120"/>
      <c r="HSF235" s="122"/>
      <c r="HSG235" s="123"/>
      <c r="HSH235" s="124"/>
      <c r="HSI235" s="123"/>
      <c r="HSJ235" s="121"/>
      <c r="HSK235" s="121"/>
      <c r="HSL235" s="121"/>
      <c r="HSM235" s="121"/>
      <c r="HSN235" s="121"/>
      <c r="HSO235" s="121"/>
      <c r="HSP235" s="120"/>
      <c r="HSQ235" s="125"/>
      <c r="HSR235" s="121"/>
      <c r="HSS235" s="121"/>
      <c r="HST235" s="15"/>
      <c r="HSU235" s="15"/>
      <c r="HSV235" s="120"/>
      <c r="HSW235" s="120"/>
      <c r="HSX235" s="121"/>
      <c r="HSY235" s="121"/>
      <c r="HSZ235" s="120"/>
      <c r="HTA235" s="122"/>
      <c r="HTB235" s="123"/>
      <c r="HTC235" s="124"/>
      <c r="HTD235" s="123"/>
      <c r="HTE235" s="121"/>
      <c r="HTF235" s="121"/>
      <c r="HTG235" s="121"/>
      <c r="HTH235" s="121"/>
      <c r="HTI235" s="121"/>
      <c r="HTJ235" s="121"/>
      <c r="HTK235" s="120"/>
      <c r="HTL235" s="125"/>
      <c r="HTM235" s="121"/>
      <c r="HTN235" s="121"/>
      <c r="HTO235" s="15"/>
      <c r="HTP235" s="15"/>
      <c r="HTQ235" s="120"/>
      <c r="HTR235" s="120"/>
      <c r="HTS235" s="121"/>
      <c r="HTT235" s="121"/>
      <c r="HTU235" s="120"/>
      <c r="HTV235" s="122"/>
      <c r="HTW235" s="123"/>
      <c r="HTX235" s="124"/>
      <c r="HTY235" s="123"/>
      <c r="HTZ235" s="121"/>
      <c r="HUA235" s="121"/>
      <c r="HUB235" s="121"/>
      <c r="HUC235" s="121"/>
      <c r="HUD235" s="121"/>
      <c r="HUE235" s="121"/>
      <c r="HUF235" s="120"/>
      <c r="HUG235" s="125"/>
      <c r="HUH235" s="121"/>
      <c r="HUI235" s="121"/>
      <c r="HUJ235" s="15"/>
      <c r="HUK235" s="15"/>
      <c r="HUL235" s="120"/>
      <c r="HUM235" s="120"/>
      <c r="HUN235" s="121"/>
      <c r="HUO235" s="121"/>
      <c r="HUP235" s="120"/>
      <c r="HUQ235" s="122"/>
      <c r="HUR235" s="123"/>
      <c r="HUS235" s="124"/>
      <c r="HUT235" s="123"/>
      <c r="HUU235" s="121"/>
      <c r="HUV235" s="121"/>
      <c r="HUW235" s="121"/>
      <c r="HUX235" s="121"/>
      <c r="HUY235" s="121"/>
      <c r="HUZ235" s="121"/>
      <c r="HVA235" s="120"/>
      <c r="HVB235" s="125"/>
      <c r="HVC235" s="121"/>
      <c r="HVD235" s="121"/>
      <c r="HVE235" s="15"/>
      <c r="HVF235" s="15"/>
      <c r="HVG235" s="120"/>
      <c r="HVH235" s="120"/>
      <c r="HVI235" s="121"/>
      <c r="HVJ235" s="121"/>
      <c r="HVK235" s="120"/>
      <c r="HVL235" s="122"/>
      <c r="HVM235" s="123"/>
      <c r="HVN235" s="124"/>
      <c r="HVO235" s="123"/>
      <c r="HVP235" s="121"/>
      <c r="HVQ235" s="121"/>
      <c r="HVR235" s="121"/>
      <c r="HVS235" s="121"/>
      <c r="HVT235" s="121"/>
      <c r="HVU235" s="121"/>
      <c r="HVV235" s="120"/>
      <c r="HVW235" s="125"/>
      <c r="HVX235" s="121"/>
      <c r="HVY235" s="121"/>
      <c r="HVZ235" s="15"/>
      <c r="HWA235" s="15"/>
      <c r="HWB235" s="120"/>
      <c r="HWC235" s="120"/>
      <c r="HWD235" s="121"/>
      <c r="HWE235" s="121"/>
      <c r="HWF235" s="120"/>
      <c r="HWG235" s="122"/>
      <c r="HWH235" s="123"/>
      <c r="HWI235" s="124"/>
      <c r="HWJ235" s="123"/>
      <c r="HWK235" s="121"/>
      <c r="HWL235" s="121"/>
      <c r="HWM235" s="121"/>
      <c r="HWN235" s="121"/>
      <c r="HWO235" s="121"/>
      <c r="HWP235" s="121"/>
      <c r="HWQ235" s="120"/>
      <c r="HWR235" s="125"/>
      <c r="HWS235" s="121"/>
      <c r="HWT235" s="121"/>
      <c r="HWU235" s="15"/>
      <c r="HWV235" s="15"/>
      <c r="HWW235" s="120"/>
      <c r="HWX235" s="120"/>
      <c r="HWY235" s="121"/>
      <c r="HWZ235" s="121"/>
      <c r="HXA235" s="120"/>
      <c r="HXB235" s="122"/>
      <c r="HXC235" s="123"/>
      <c r="HXD235" s="124"/>
      <c r="HXE235" s="123"/>
      <c r="HXF235" s="121"/>
      <c r="HXG235" s="121"/>
      <c r="HXH235" s="121"/>
      <c r="HXI235" s="121"/>
      <c r="HXJ235" s="121"/>
      <c r="HXK235" s="121"/>
      <c r="HXL235" s="120"/>
      <c r="HXM235" s="125"/>
      <c r="HXN235" s="121"/>
      <c r="HXO235" s="121"/>
      <c r="HXP235" s="15"/>
      <c r="HXQ235" s="15"/>
      <c r="HXR235" s="120"/>
      <c r="HXS235" s="120"/>
      <c r="HXT235" s="121"/>
      <c r="HXU235" s="121"/>
      <c r="HXV235" s="120"/>
      <c r="HXW235" s="122"/>
      <c r="HXX235" s="123"/>
      <c r="HXY235" s="124"/>
      <c r="HXZ235" s="123"/>
      <c r="HYA235" s="121"/>
      <c r="HYB235" s="121"/>
      <c r="HYC235" s="121"/>
      <c r="HYD235" s="121"/>
      <c r="HYE235" s="121"/>
      <c r="HYF235" s="121"/>
      <c r="HYG235" s="120"/>
      <c r="HYH235" s="125"/>
      <c r="HYI235" s="121"/>
      <c r="HYJ235" s="121"/>
      <c r="HYK235" s="15"/>
      <c r="HYL235" s="15"/>
      <c r="HYM235" s="120"/>
      <c r="HYN235" s="120"/>
      <c r="HYO235" s="121"/>
      <c r="HYP235" s="121"/>
      <c r="HYQ235" s="120"/>
      <c r="HYR235" s="122"/>
      <c r="HYS235" s="123"/>
      <c r="HYT235" s="124"/>
      <c r="HYU235" s="123"/>
      <c r="HYV235" s="121"/>
      <c r="HYW235" s="121"/>
      <c r="HYX235" s="121"/>
      <c r="HYY235" s="121"/>
      <c r="HYZ235" s="121"/>
      <c r="HZA235" s="121"/>
      <c r="HZB235" s="120"/>
      <c r="HZC235" s="125"/>
      <c r="HZD235" s="121"/>
      <c r="HZE235" s="121"/>
      <c r="HZF235" s="15"/>
      <c r="HZG235" s="15"/>
      <c r="HZH235" s="120"/>
      <c r="HZI235" s="120"/>
      <c r="HZJ235" s="121"/>
      <c r="HZK235" s="121"/>
      <c r="HZL235" s="120"/>
      <c r="HZM235" s="122"/>
      <c r="HZN235" s="123"/>
      <c r="HZO235" s="124"/>
      <c r="HZP235" s="123"/>
      <c r="HZQ235" s="121"/>
      <c r="HZR235" s="121"/>
      <c r="HZS235" s="121"/>
      <c r="HZT235" s="121"/>
      <c r="HZU235" s="121"/>
      <c r="HZV235" s="121"/>
      <c r="HZW235" s="120"/>
      <c r="HZX235" s="125"/>
      <c r="HZY235" s="121"/>
      <c r="HZZ235" s="121"/>
      <c r="IAA235" s="15"/>
      <c r="IAB235" s="15"/>
      <c r="IAC235" s="120"/>
      <c r="IAD235" s="120"/>
      <c r="IAE235" s="121"/>
      <c r="IAF235" s="121"/>
      <c r="IAG235" s="120"/>
      <c r="IAH235" s="122"/>
      <c r="IAI235" s="123"/>
      <c r="IAJ235" s="124"/>
      <c r="IAK235" s="123"/>
      <c r="IAL235" s="121"/>
      <c r="IAM235" s="121"/>
      <c r="IAN235" s="121"/>
      <c r="IAO235" s="121"/>
      <c r="IAP235" s="121"/>
      <c r="IAQ235" s="121"/>
      <c r="IAR235" s="120"/>
      <c r="IAS235" s="125"/>
      <c r="IAT235" s="121"/>
      <c r="IAU235" s="121"/>
      <c r="IAV235" s="15"/>
      <c r="IAW235" s="15"/>
      <c r="IAX235" s="120"/>
      <c r="IAY235" s="120"/>
      <c r="IAZ235" s="121"/>
      <c r="IBA235" s="121"/>
      <c r="IBB235" s="120"/>
      <c r="IBC235" s="122"/>
      <c r="IBD235" s="123"/>
      <c r="IBE235" s="124"/>
      <c r="IBF235" s="123"/>
      <c r="IBG235" s="121"/>
      <c r="IBH235" s="121"/>
      <c r="IBI235" s="121"/>
      <c r="IBJ235" s="121"/>
      <c r="IBK235" s="121"/>
      <c r="IBL235" s="121"/>
      <c r="IBM235" s="120"/>
      <c r="IBN235" s="125"/>
      <c r="IBO235" s="121"/>
      <c r="IBP235" s="121"/>
      <c r="IBQ235" s="15"/>
      <c r="IBR235" s="15"/>
      <c r="IBS235" s="120"/>
      <c r="IBT235" s="120"/>
      <c r="IBU235" s="121"/>
      <c r="IBV235" s="121"/>
      <c r="IBW235" s="120"/>
      <c r="IBX235" s="122"/>
      <c r="IBY235" s="123"/>
      <c r="IBZ235" s="124"/>
      <c r="ICA235" s="123"/>
      <c r="ICB235" s="121"/>
      <c r="ICC235" s="121"/>
      <c r="ICD235" s="121"/>
      <c r="ICE235" s="121"/>
      <c r="ICF235" s="121"/>
      <c r="ICG235" s="121"/>
      <c r="ICH235" s="120"/>
      <c r="ICI235" s="125"/>
      <c r="ICJ235" s="121"/>
      <c r="ICK235" s="121"/>
      <c r="ICL235" s="15"/>
      <c r="ICM235" s="15"/>
      <c r="ICN235" s="120"/>
      <c r="ICO235" s="120"/>
      <c r="ICP235" s="121"/>
      <c r="ICQ235" s="121"/>
      <c r="ICR235" s="120"/>
      <c r="ICS235" s="122"/>
      <c r="ICT235" s="123"/>
      <c r="ICU235" s="124"/>
      <c r="ICV235" s="123"/>
      <c r="ICW235" s="121"/>
      <c r="ICX235" s="121"/>
      <c r="ICY235" s="121"/>
      <c r="ICZ235" s="121"/>
      <c r="IDA235" s="121"/>
      <c r="IDB235" s="121"/>
      <c r="IDC235" s="120"/>
      <c r="IDD235" s="125"/>
      <c r="IDE235" s="121"/>
      <c r="IDF235" s="121"/>
      <c r="IDG235" s="15"/>
      <c r="IDH235" s="15"/>
      <c r="IDI235" s="120"/>
      <c r="IDJ235" s="120"/>
      <c r="IDK235" s="121"/>
      <c r="IDL235" s="121"/>
      <c r="IDM235" s="120"/>
      <c r="IDN235" s="122"/>
      <c r="IDO235" s="123"/>
      <c r="IDP235" s="124"/>
      <c r="IDQ235" s="123"/>
      <c r="IDR235" s="121"/>
      <c r="IDS235" s="121"/>
      <c r="IDT235" s="121"/>
      <c r="IDU235" s="121"/>
      <c r="IDV235" s="121"/>
      <c r="IDW235" s="121"/>
      <c r="IDX235" s="120"/>
      <c r="IDY235" s="125"/>
      <c r="IDZ235" s="121"/>
      <c r="IEA235" s="121"/>
      <c r="IEB235" s="15"/>
      <c r="IEC235" s="15"/>
      <c r="IED235" s="120"/>
      <c r="IEE235" s="120"/>
      <c r="IEF235" s="121"/>
      <c r="IEG235" s="121"/>
      <c r="IEH235" s="120"/>
      <c r="IEI235" s="122"/>
      <c r="IEJ235" s="123"/>
      <c r="IEK235" s="124"/>
      <c r="IEL235" s="123"/>
      <c r="IEM235" s="121"/>
      <c r="IEN235" s="121"/>
      <c r="IEO235" s="121"/>
      <c r="IEP235" s="121"/>
      <c r="IEQ235" s="121"/>
      <c r="IER235" s="121"/>
      <c r="IES235" s="120"/>
      <c r="IET235" s="125"/>
      <c r="IEU235" s="121"/>
      <c r="IEV235" s="121"/>
      <c r="IEW235" s="15"/>
      <c r="IEX235" s="15"/>
      <c r="IEY235" s="120"/>
      <c r="IEZ235" s="120"/>
      <c r="IFA235" s="121"/>
      <c r="IFB235" s="121"/>
      <c r="IFC235" s="120"/>
      <c r="IFD235" s="122"/>
      <c r="IFE235" s="123"/>
      <c r="IFF235" s="124"/>
      <c r="IFG235" s="123"/>
      <c r="IFH235" s="121"/>
      <c r="IFI235" s="121"/>
      <c r="IFJ235" s="121"/>
      <c r="IFK235" s="121"/>
      <c r="IFL235" s="121"/>
      <c r="IFM235" s="121"/>
      <c r="IFN235" s="120"/>
      <c r="IFO235" s="125"/>
      <c r="IFP235" s="121"/>
      <c r="IFQ235" s="121"/>
      <c r="IFR235" s="15"/>
      <c r="IFS235" s="15"/>
      <c r="IFT235" s="120"/>
      <c r="IFU235" s="120"/>
      <c r="IFV235" s="121"/>
      <c r="IFW235" s="121"/>
      <c r="IFX235" s="120"/>
      <c r="IFY235" s="122"/>
      <c r="IFZ235" s="123"/>
      <c r="IGA235" s="124"/>
      <c r="IGB235" s="123"/>
      <c r="IGC235" s="121"/>
      <c r="IGD235" s="121"/>
      <c r="IGE235" s="121"/>
      <c r="IGF235" s="121"/>
      <c r="IGG235" s="121"/>
      <c r="IGH235" s="121"/>
      <c r="IGI235" s="120"/>
      <c r="IGJ235" s="125"/>
      <c r="IGK235" s="121"/>
      <c r="IGL235" s="121"/>
      <c r="IGM235" s="15"/>
      <c r="IGN235" s="15"/>
      <c r="IGO235" s="120"/>
      <c r="IGP235" s="120"/>
      <c r="IGQ235" s="121"/>
      <c r="IGR235" s="121"/>
      <c r="IGS235" s="120"/>
      <c r="IGT235" s="122"/>
      <c r="IGU235" s="123"/>
      <c r="IGV235" s="124"/>
      <c r="IGW235" s="123"/>
      <c r="IGX235" s="121"/>
      <c r="IGY235" s="121"/>
      <c r="IGZ235" s="121"/>
      <c r="IHA235" s="121"/>
      <c r="IHB235" s="121"/>
      <c r="IHC235" s="121"/>
      <c r="IHD235" s="120"/>
      <c r="IHE235" s="125"/>
      <c r="IHF235" s="121"/>
      <c r="IHG235" s="121"/>
      <c r="IHH235" s="15"/>
      <c r="IHI235" s="15"/>
      <c r="IHJ235" s="120"/>
      <c r="IHK235" s="120"/>
      <c r="IHL235" s="121"/>
      <c r="IHM235" s="121"/>
      <c r="IHN235" s="120"/>
      <c r="IHO235" s="122"/>
      <c r="IHP235" s="123"/>
      <c r="IHQ235" s="124"/>
      <c r="IHR235" s="123"/>
      <c r="IHS235" s="121"/>
      <c r="IHT235" s="121"/>
      <c r="IHU235" s="121"/>
      <c r="IHV235" s="121"/>
      <c r="IHW235" s="121"/>
      <c r="IHX235" s="121"/>
      <c r="IHY235" s="120"/>
      <c r="IHZ235" s="125"/>
      <c r="IIA235" s="121"/>
      <c r="IIB235" s="121"/>
      <c r="IIC235" s="15"/>
      <c r="IID235" s="15"/>
      <c r="IIE235" s="120"/>
      <c r="IIF235" s="120"/>
      <c r="IIG235" s="121"/>
      <c r="IIH235" s="121"/>
      <c r="III235" s="120"/>
      <c r="IIJ235" s="122"/>
      <c r="IIK235" s="123"/>
      <c r="IIL235" s="124"/>
      <c r="IIM235" s="123"/>
      <c r="IIN235" s="121"/>
      <c r="IIO235" s="121"/>
      <c r="IIP235" s="121"/>
      <c r="IIQ235" s="121"/>
      <c r="IIR235" s="121"/>
      <c r="IIS235" s="121"/>
      <c r="IIT235" s="120"/>
      <c r="IIU235" s="125"/>
      <c r="IIV235" s="121"/>
      <c r="IIW235" s="121"/>
      <c r="IIX235" s="15"/>
      <c r="IIY235" s="15"/>
      <c r="IIZ235" s="120"/>
      <c r="IJA235" s="120"/>
      <c r="IJB235" s="121"/>
      <c r="IJC235" s="121"/>
      <c r="IJD235" s="120"/>
      <c r="IJE235" s="122"/>
      <c r="IJF235" s="123"/>
      <c r="IJG235" s="124"/>
      <c r="IJH235" s="123"/>
      <c r="IJI235" s="121"/>
      <c r="IJJ235" s="121"/>
      <c r="IJK235" s="121"/>
      <c r="IJL235" s="121"/>
      <c r="IJM235" s="121"/>
      <c r="IJN235" s="121"/>
      <c r="IJO235" s="120"/>
      <c r="IJP235" s="125"/>
      <c r="IJQ235" s="121"/>
      <c r="IJR235" s="121"/>
      <c r="IJS235" s="15"/>
      <c r="IJT235" s="15"/>
      <c r="IJU235" s="120"/>
      <c r="IJV235" s="120"/>
      <c r="IJW235" s="121"/>
      <c r="IJX235" s="121"/>
      <c r="IJY235" s="120"/>
      <c r="IJZ235" s="122"/>
      <c r="IKA235" s="123"/>
      <c r="IKB235" s="124"/>
      <c r="IKC235" s="123"/>
      <c r="IKD235" s="121"/>
      <c r="IKE235" s="121"/>
      <c r="IKF235" s="121"/>
      <c r="IKG235" s="121"/>
      <c r="IKH235" s="121"/>
      <c r="IKI235" s="121"/>
      <c r="IKJ235" s="120"/>
      <c r="IKK235" s="125"/>
      <c r="IKL235" s="121"/>
      <c r="IKM235" s="121"/>
      <c r="IKN235" s="15"/>
      <c r="IKO235" s="15"/>
      <c r="IKP235" s="120"/>
      <c r="IKQ235" s="120"/>
      <c r="IKR235" s="121"/>
      <c r="IKS235" s="121"/>
      <c r="IKT235" s="120"/>
      <c r="IKU235" s="122"/>
      <c r="IKV235" s="123"/>
      <c r="IKW235" s="124"/>
      <c r="IKX235" s="123"/>
      <c r="IKY235" s="121"/>
      <c r="IKZ235" s="121"/>
      <c r="ILA235" s="121"/>
      <c r="ILB235" s="121"/>
      <c r="ILC235" s="121"/>
      <c r="ILD235" s="121"/>
      <c r="ILE235" s="120"/>
      <c r="ILF235" s="125"/>
      <c r="ILG235" s="121"/>
      <c r="ILH235" s="121"/>
      <c r="ILI235" s="15"/>
      <c r="ILJ235" s="15"/>
      <c r="ILK235" s="120"/>
      <c r="ILL235" s="120"/>
      <c r="ILM235" s="121"/>
      <c r="ILN235" s="121"/>
      <c r="ILO235" s="120"/>
      <c r="ILP235" s="122"/>
      <c r="ILQ235" s="123"/>
      <c r="ILR235" s="124"/>
      <c r="ILS235" s="123"/>
      <c r="ILT235" s="121"/>
      <c r="ILU235" s="121"/>
      <c r="ILV235" s="121"/>
      <c r="ILW235" s="121"/>
      <c r="ILX235" s="121"/>
      <c r="ILY235" s="121"/>
      <c r="ILZ235" s="120"/>
      <c r="IMA235" s="125"/>
      <c r="IMB235" s="121"/>
      <c r="IMC235" s="121"/>
      <c r="IMD235" s="15"/>
      <c r="IME235" s="15"/>
      <c r="IMF235" s="120"/>
      <c r="IMG235" s="120"/>
      <c r="IMH235" s="121"/>
      <c r="IMI235" s="121"/>
      <c r="IMJ235" s="120"/>
      <c r="IMK235" s="122"/>
      <c r="IML235" s="123"/>
      <c r="IMM235" s="124"/>
      <c r="IMN235" s="123"/>
      <c r="IMO235" s="121"/>
      <c r="IMP235" s="121"/>
      <c r="IMQ235" s="121"/>
      <c r="IMR235" s="121"/>
      <c r="IMS235" s="121"/>
      <c r="IMT235" s="121"/>
      <c r="IMU235" s="120"/>
      <c r="IMV235" s="125"/>
      <c r="IMW235" s="121"/>
      <c r="IMX235" s="121"/>
      <c r="IMY235" s="15"/>
      <c r="IMZ235" s="15"/>
      <c r="INA235" s="120"/>
      <c r="INB235" s="120"/>
      <c r="INC235" s="121"/>
      <c r="IND235" s="121"/>
      <c r="INE235" s="120"/>
      <c r="INF235" s="122"/>
      <c r="ING235" s="123"/>
      <c r="INH235" s="124"/>
      <c r="INI235" s="123"/>
      <c r="INJ235" s="121"/>
      <c r="INK235" s="121"/>
      <c r="INL235" s="121"/>
      <c r="INM235" s="121"/>
      <c r="INN235" s="121"/>
      <c r="INO235" s="121"/>
      <c r="INP235" s="120"/>
      <c r="INQ235" s="125"/>
      <c r="INR235" s="121"/>
      <c r="INS235" s="121"/>
      <c r="INT235" s="15"/>
      <c r="INU235" s="15"/>
      <c r="INV235" s="120"/>
      <c r="INW235" s="120"/>
      <c r="INX235" s="121"/>
      <c r="INY235" s="121"/>
      <c r="INZ235" s="120"/>
      <c r="IOA235" s="122"/>
      <c r="IOB235" s="123"/>
      <c r="IOC235" s="124"/>
      <c r="IOD235" s="123"/>
      <c r="IOE235" s="121"/>
      <c r="IOF235" s="121"/>
      <c r="IOG235" s="121"/>
      <c r="IOH235" s="121"/>
      <c r="IOI235" s="121"/>
      <c r="IOJ235" s="121"/>
      <c r="IOK235" s="120"/>
      <c r="IOL235" s="125"/>
      <c r="IOM235" s="121"/>
      <c r="ION235" s="121"/>
      <c r="IOO235" s="15"/>
      <c r="IOP235" s="15"/>
      <c r="IOQ235" s="120"/>
      <c r="IOR235" s="120"/>
      <c r="IOS235" s="121"/>
      <c r="IOT235" s="121"/>
      <c r="IOU235" s="120"/>
      <c r="IOV235" s="122"/>
      <c r="IOW235" s="123"/>
      <c r="IOX235" s="124"/>
      <c r="IOY235" s="123"/>
      <c r="IOZ235" s="121"/>
      <c r="IPA235" s="121"/>
      <c r="IPB235" s="121"/>
      <c r="IPC235" s="121"/>
      <c r="IPD235" s="121"/>
      <c r="IPE235" s="121"/>
      <c r="IPF235" s="120"/>
      <c r="IPG235" s="125"/>
      <c r="IPH235" s="121"/>
      <c r="IPI235" s="121"/>
      <c r="IPJ235" s="15"/>
      <c r="IPK235" s="15"/>
      <c r="IPL235" s="120"/>
      <c r="IPM235" s="120"/>
      <c r="IPN235" s="121"/>
      <c r="IPO235" s="121"/>
      <c r="IPP235" s="120"/>
      <c r="IPQ235" s="122"/>
      <c r="IPR235" s="123"/>
      <c r="IPS235" s="124"/>
      <c r="IPT235" s="123"/>
      <c r="IPU235" s="121"/>
      <c r="IPV235" s="121"/>
      <c r="IPW235" s="121"/>
      <c r="IPX235" s="121"/>
      <c r="IPY235" s="121"/>
      <c r="IPZ235" s="121"/>
      <c r="IQA235" s="120"/>
      <c r="IQB235" s="125"/>
      <c r="IQC235" s="121"/>
      <c r="IQD235" s="121"/>
      <c r="IQE235" s="15"/>
      <c r="IQF235" s="15"/>
      <c r="IQG235" s="120"/>
      <c r="IQH235" s="120"/>
      <c r="IQI235" s="121"/>
      <c r="IQJ235" s="121"/>
      <c r="IQK235" s="120"/>
      <c r="IQL235" s="122"/>
      <c r="IQM235" s="123"/>
      <c r="IQN235" s="124"/>
      <c r="IQO235" s="123"/>
      <c r="IQP235" s="121"/>
      <c r="IQQ235" s="121"/>
      <c r="IQR235" s="121"/>
      <c r="IQS235" s="121"/>
      <c r="IQT235" s="121"/>
      <c r="IQU235" s="121"/>
      <c r="IQV235" s="120"/>
      <c r="IQW235" s="125"/>
      <c r="IQX235" s="121"/>
      <c r="IQY235" s="121"/>
      <c r="IQZ235" s="15"/>
      <c r="IRA235" s="15"/>
      <c r="IRB235" s="120"/>
      <c r="IRC235" s="120"/>
      <c r="IRD235" s="121"/>
      <c r="IRE235" s="121"/>
      <c r="IRF235" s="120"/>
      <c r="IRG235" s="122"/>
      <c r="IRH235" s="123"/>
      <c r="IRI235" s="124"/>
      <c r="IRJ235" s="123"/>
      <c r="IRK235" s="121"/>
      <c r="IRL235" s="121"/>
      <c r="IRM235" s="121"/>
      <c r="IRN235" s="121"/>
      <c r="IRO235" s="121"/>
      <c r="IRP235" s="121"/>
      <c r="IRQ235" s="120"/>
      <c r="IRR235" s="125"/>
      <c r="IRS235" s="121"/>
      <c r="IRT235" s="121"/>
      <c r="IRU235" s="15"/>
      <c r="IRV235" s="15"/>
      <c r="IRW235" s="120"/>
      <c r="IRX235" s="120"/>
      <c r="IRY235" s="121"/>
      <c r="IRZ235" s="121"/>
      <c r="ISA235" s="120"/>
      <c r="ISB235" s="122"/>
      <c r="ISC235" s="123"/>
      <c r="ISD235" s="124"/>
      <c r="ISE235" s="123"/>
      <c r="ISF235" s="121"/>
      <c r="ISG235" s="121"/>
      <c r="ISH235" s="121"/>
      <c r="ISI235" s="121"/>
      <c r="ISJ235" s="121"/>
      <c r="ISK235" s="121"/>
      <c r="ISL235" s="120"/>
      <c r="ISM235" s="125"/>
      <c r="ISN235" s="121"/>
      <c r="ISO235" s="121"/>
      <c r="ISP235" s="15"/>
      <c r="ISQ235" s="15"/>
      <c r="ISR235" s="120"/>
      <c r="ISS235" s="120"/>
      <c r="IST235" s="121"/>
      <c r="ISU235" s="121"/>
      <c r="ISV235" s="120"/>
      <c r="ISW235" s="122"/>
      <c r="ISX235" s="123"/>
      <c r="ISY235" s="124"/>
      <c r="ISZ235" s="123"/>
      <c r="ITA235" s="121"/>
      <c r="ITB235" s="121"/>
      <c r="ITC235" s="121"/>
      <c r="ITD235" s="121"/>
      <c r="ITE235" s="121"/>
      <c r="ITF235" s="121"/>
      <c r="ITG235" s="120"/>
      <c r="ITH235" s="125"/>
      <c r="ITI235" s="121"/>
      <c r="ITJ235" s="121"/>
      <c r="ITK235" s="15"/>
      <c r="ITL235" s="15"/>
      <c r="ITM235" s="120"/>
      <c r="ITN235" s="120"/>
      <c r="ITO235" s="121"/>
      <c r="ITP235" s="121"/>
      <c r="ITQ235" s="120"/>
      <c r="ITR235" s="122"/>
      <c r="ITS235" s="123"/>
      <c r="ITT235" s="124"/>
      <c r="ITU235" s="123"/>
      <c r="ITV235" s="121"/>
      <c r="ITW235" s="121"/>
      <c r="ITX235" s="121"/>
      <c r="ITY235" s="121"/>
      <c r="ITZ235" s="121"/>
      <c r="IUA235" s="121"/>
      <c r="IUB235" s="120"/>
      <c r="IUC235" s="125"/>
      <c r="IUD235" s="121"/>
      <c r="IUE235" s="121"/>
      <c r="IUF235" s="15"/>
      <c r="IUG235" s="15"/>
      <c r="IUH235" s="120"/>
      <c r="IUI235" s="120"/>
      <c r="IUJ235" s="121"/>
      <c r="IUK235" s="121"/>
      <c r="IUL235" s="120"/>
      <c r="IUM235" s="122"/>
      <c r="IUN235" s="123"/>
      <c r="IUO235" s="124"/>
      <c r="IUP235" s="123"/>
      <c r="IUQ235" s="121"/>
      <c r="IUR235" s="121"/>
      <c r="IUS235" s="121"/>
      <c r="IUT235" s="121"/>
      <c r="IUU235" s="121"/>
      <c r="IUV235" s="121"/>
      <c r="IUW235" s="120"/>
      <c r="IUX235" s="125"/>
      <c r="IUY235" s="121"/>
      <c r="IUZ235" s="121"/>
      <c r="IVA235" s="15"/>
      <c r="IVB235" s="15"/>
      <c r="IVC235" s="120"/>
      <c r="IVD235" s="120"/>
      <c r="IVE235" s="121"/>
      <c r="IVF235" s="121"/>
      <c r="IVG235" s="120"/>
      <c r="IVH235" s="122"/>
      <c r="IVI235" s="123"/>
      <c r="IVJ235" s="124"/>
      <c r="IVK235" s="123"/>
      <c r="IVL235" s="121"/>
      <c r="IVM235" s="121"/>
      <c r="IVN235" s="121"/>
      <c r="IVO235" s="121"/>
      <c r="IVP235" s="121"/>
      <c r="IVQ235" s="121"/>
      <c r="IVR235" s="120"/>
      <c r="IVS235" s="125"/>
      <c r="IVT235" s="121"/>
      <c r="IVU235" s="121"/>
      <c r="IVV235" s="15"/>
      <c r="IVW235" s="15"/>
      <c r="IVX235" s="120"/>
      <c r="IVY235" s="120"/>
      <c r="IVZ235" s="121"/>
      <c r="IWA235" s="121"/>
      <c r="IWB235" s="120"/>
      <c r="IWC235" s="122"/>
      <c r="IWD235" s="123"/>
      <c r="IWE235" s="124"/>
      <c r="IWF235" s="123"/>
      <c r="IWG235" s="121"/>
      <c r="IWH235" s="121"/>
      <c r="IWI235" s="121"/>
      <c r="IWJ235" s="121"/>
      <c r="IWK235" s="121"/>
      <c r="IWL235" s="121"/>
      <c r="IWM235" s="120"/>
      <c r="IWN235" s="125"/>
      <c r="IWO235" s="121"/>
      <c r="IWP235" s="121"/>
      <c r="IWQ235" s="15"/>
      <c r="IWR235" s="15"/>
      <c r="IWS235" s="120"/>
      <c r="IWT235" s="120"/>
      <c r="IWU235" s="121"/>
      <c r="IWV235" s="121"/>
      <c r="IWW235" s="120"/>
      <c r="IWX235" s="122"/>
      <c r="IWY235" s="123"/>
      <c r="IWZ235" s="124"/>
      <c r="IXA235" s="123"/>
      <c r="IXB235" s="121"/>
      <c r="IXC235" s="121"/>
      <c r="IXD235" s="121"/>
      <c r="IXE235" s="121"/>
      <c r="IXF235" s="121"/>
      <c r="IXG235" s="121"/>
      <c r="IXH235" s="120"/>
      <c r="IXI235" s="125"/>
      <c r="IXJ235" s="121"/>
      <c r="IXK235" s="121"/>
      <c r="IXL235" s="15"/>
      <c r="IXM235" s="15"/>
      <c r="IXN235" s="120"/>
      <c r="IXO235" s="120"/>
      <c r="IXP235" s="121"/>
      <c r="IXQ235" s="121"/>
      <c r="IXR235" s="120"/>
      <c r="IXS235" s="122"/>
      <c r="IXT235" s="123"/>
      <c r="IXU235" s="124"/>
      <c r="IXV235" s="123"/>
      <c r="IXW235" s="121"/>
      <c r="IXX235" s="121"/>
      <c r="IXY235" s="121"/>
      <c r="IXZ235" s="121"/>
      <c r="IYA235" s="121"/>
      <c r="IYB235" s="121"/>
      <c r="IYC235" s="120"/>
      <c r="IYD235" s="125"/>
      <c r="IYE235" s="121"/>
      <c r="IYF235" s="121"/>
      <c r="IYG235" s="15"/>
      <c r="IYH235" s="15"/>
      <c r="IYI235" s="120"/>
      <c r="IYJ235" s="120"/>
      <c r="IYK235" s="121"/>
      <c r="IYL235" s="121"/>
      <c r="IYM235" s="120"/>
      <c r="IYN235" s="122"/>
      <c r="IYO235" s="123"/>
      <c r="IYP235" s="124"/>
      <c r="IYQ235" s="123"/>
      <c r="IYR235" s="121"/>
      <c r="IYS235" s="121"/>
      <c r="IYT235" s="121"/>
      <c r="IYU235" s="121"/>
      <c r="IYV235" s="121"/>
      <c r="IYW235" s="121"/>
      <c r="IYX235" s="120"/>
      <c r="IYY235" s="125"/>
      <c r="IYZ235" s="121"/>
      <c r="IZA235" s="121"/>
      <c r="IZB235" s="15"/>
      <c r="IZC235" s="15"/>
      <c r="IZD235" s="120"/>
      <c r="IZE235" s="120"/>
      <c r="IZF235" s="121"/>
      <c r="IZG235" s="121"/>
      <c r="IZH235" s="120"/>
      <c r="IZI235" s="122"/>
      <c r="IZJ235" s="123"/>
      <c r="IZK235" s="124"/>
      <c r="IZL235" s="123"/>
      <c r="IZM235" s="121"/>
      <c r="IZN235" s="121"/>
      <c r="IZO235" s="121"/>
      <c r="IZP235" s="121"/>
      <c r="IZQ235" s="121"/>
      <c r="IZR235" s="121"/>
      <c r="IZS235" s="120"/>
      <c r="IZT235" s="125"/>
      <c r="IZU235" s="121"/>
      <c r="IZV235" s="121"/>
      <c r="IZW235" s="15"/>
      <c r="IZX235" s="15"/>
      <c r="IZY235" s="120"/>
      <c r="IZZ235" s="120"/>
      <c r="JAA235" s="121"/>
      <c r="JAB235" s="121"/>
      <c r="JAC235" s="120"/>
      <c r="JAD235" s="122"/>
      <c r="JAE235" s="123"/>
      <c r="JAF235" s="124"/>
      <c r="JAG235" s="123"/>
      <c r="JAH235" s="121"/>
      <c r="JAI235" s="121"/>
      <c r="JAJ235" s="121"/>
      <c r="JAK235" s="121"/>
      <c r="JAL235" s="121"/>
      <c r="JAM235" s="121"/>
      <c r="JAN235" s="120"/>
      <c r="JAO235" s="125"/>
      <c r="JAP235" s="121"/>
      <c r="JAQ235" s="121"/>
      <c r="JAR235" s="15"/>
      <c r="JAS235" s="15"/>
      <c r="JAT235" s="120"/>
      <c r="JAU235" s="120"/>
      <c r="JAV235" s="121"/>
      <c r="JAW235" s="121"/>
      <c r="JAX235" s="120"/>
      <c r="JAY235" s="122"/>
      <c r="JAZ235" s="123"/>
      <c r="JBA235" s="124"/>
      <c r="JBB235" s="123"/>
      <c r="JBC235" s="121"/>
      <c r="JBD235" s="121"/>
      <c r="JBE235" s="121"/>
      <c r="JBF235" s="121"/>
      <c r="JBG235" s="121"/>
      <c r="JBH235" s="121"/>
      <c r="JBI235" s="120"/>
      <c r="JBJ235" s="125"/>
      <c r="JBK235" s="121"/>
      <c r="JBL235" s="121"/>
      <c r="JBM235" s="15"/>
      <c r="JBN235" s="15"/>
      <c r="JBO235" s="120"/>
      <c r="JBP235" s="120"/>
      <c r="JBQ235" s="121"/>
      <c r="JBR235" s="121"/>
      <c r="JBS235" s="120"/>
      <c r="JBT235" s="122"/>
      <c r="JBU235" s="123"/>
      <c r="JBV235" s="124"/>
      <c r="JBW235" s="123"/>
      <c r="JBX235" s="121"/>
      <c r="JBY235" s="121"/>
      <c r="JBZ235" s="121"/>
      <c r="JCA235" s="121"/>
      <c r="JCB235" s="121"/>
      <c r="JCC235" s="121"/>
      <c r="JCD235" s="120"/>
      <c r="JCE235" s="125"/>
      <c r="JCF235" s="121"/>
      <c r="JCG235" s="121"/>
      <c r="JCH235" s="15"/>
      <c r="JCI235" s="15"/>
      <c r="JCJ235" s="120"/>
      <c r="JCK235" s="120"/>
      <c r="JCL235" s="121"/>
      <c r="JCM235" s="121"/>
      <c r="JCN235" s="120"/>
      <c r="JCO235" s="122"/>
      <c r="JCP235" s="123"/>
      <c r="JCQ235" s="124"/>
      <c r="JCR235" s="123"/>
      <c r="JCS235" s="121"/>
      <c r="JCT235" s="121"/>
      <c r="JCU235" s="121"/>
      <c r="JCV235" s="121"/>
      <c r="JCW235" s="121"/>
      <c r="JCX235" s="121"/>
      <c r="JCY235" s="120"/>
      <c r="JCZ235" s="125"/>
      <c r="JDA235" s="121"/>
      <c r="JDB235" s="121"/>
      <c r="JDC235" s="15"/>
      <c r="JDD235" s="15"/>
      <c r="JDE235" s="120"/>
      <c r="JDF235" s="120"/>
      <c r="JDG235" s="121"/>
      <c r="JDH235" s="121"/>
      <c r="JDI235" s="120"/>
      <c r="JDJ235" s="122"/>
      <c r="JDK235" s="123"/>
      <c r="JDL235" s="124"/>
      <c r="JDM235" s="123"/>
      <c r="JDN235" s="121"/>
      <c r="JDO235" s="121"/>
      <c r="JDP235" s="121"/>
      <c r="JDQ235" s="121"/>
      <c r="JDR235" s="121"/>
      <c r="JDS235" s="121"/>
      <c r="JDT235" s="120"/>
      <c r="JDU235" s="125"/>
      <c r="JDV235" s="121"/>
      <c r="JDW235" s="121"/>
      <c r="JDX235" s="15"/>
      <c r="JDY235" s="15"/>
      <c r="JDZ235" s="120"/>
      <c r="JEA235" s="120"/>
      <c r="JEB235" s="121"/>
      <c r="JEC235" s="121"/>
      <c r="JED235" s="120"/>
      <c r="JEE235" s="122"/>
      <c r="JEF235" s="123"/>
      <c r="JEG235" s="124"/>
      <c r="JEH235" s="123"/>
      <c r="JEI235" s="121"/>
      <c r="JEJ235" s="121"/>
      <c r="JEK235" s="121"/>
      <c r="JEL235" s="121"/>
      <c r="JEM235" s="121"/>
      <c r="JEN235" s="121"/>
      <c r="JEO235" s="120"/>
      <c r="JEP235" s="125"/>
      <c r="JEQ235" s="121"/>
      <c r="JER235" s="121"/>
      <c r="JES235" s="15"/>
      <c r="JET235" s="15"/>
      <c r="JEU235" s="120"/>
      <c r="JEV235" s="120"/>
      <c r="JEW235" s="121"/>
      <c r="JEX235" s="121"/>
      <c r="JEY235" s="120"/>
      <c r="JEZ235" s="122"/>
      <c r="JFA235" s="123"/>
      <c r="JFB235" s="124"/>
      <c r="JFC235" s="123"/>
      <c r="JFD235" s="121"/>
      <c r="JFE235" s="121"/>
      <c r="JFF235" s="121"/>
      <c r="JFG235" s="121"/>
      <c r="JFH235" s="121"/>
      <c r="JFI235" s="121"/>
      <c r="JFJ235" s="120"/>
      <c r="JFK235" s="125"/>
      <c r="JFL235" s="121"/>
      <c r="JFM235" s="121"/>
      <c r="JFN235" s="15"/>
      <c r="JFO235" s="15"/>
      <c r="JFP235" s="120"/>
      <c r="JFQ235" s="120"/>
      <c r="JFR235" s="121"/>
      <c r="JFS235" s="121"/>
      <c r="JFT235" s="120"/>
      <c r="JFU235" s="122"/>
      <c r="JFV235" s="123"/>
      <c r="JFW235" s="124"/>
      <c r="JFX235" s="123"/>
      <c r="JFY235" s="121"/>
      <c r="JFZ235" s="121"/>
      <c r="JGA235" s="121"/>
      <c r="JGB235" s="121"/>
      <c r="JGC235" s="121"/>
      <c r="JGD235" s="121"/>
      <c r="JGE235" s="120"/>
      <c r="JGF235" s="125"/>
      <c r="JGG235" s="121"/>
      <c r="JGH235" s="121"/>
      <c r="JGI235" s="15"/>
      <c r="JGJ235" s="15"/>
      <c r="JGK235" s="120"/>
      <c r="JGL235" s="120"/>
      <c r="JGM235" s="121"/>
      <c r="JGN235" s="121"/>
      <c r="JGO235" s="120"/>
      <c r="JGP235" s="122"/>
      <c r="JGQ235" s="123"/>
      <c r="JGR235" s="124"/>
      <c r="JGS235" s="123"/>
      <c r="JGT235" s="121"/>
      <c r="JGU235" s="121"/>
      <c r="JGV235" s="121"/>
      <c r="JGW235" s="121"/>
      <c r="JGX235" s="121"/>
      <c r="JGY235" s="121"/>
      <c r="JGZ235" s="120"/>
      <c r="JHA235" s="125"/>
      <c r="JHB235" s="121"/>
      <c r="JHC235" s="121"/>
      <c r="JHD235" s="15"/>
      <c r="JHE235" s="15"/>
      <c r="JHF235" s="120"/>
      <c r="JHG235" s="120"/>
      <c r="JHH235" s="121"/>
      <c r="JHI235" s="121"/>
      <c r="JHJ235" s="120"/>
      <c r="JHK235" s="122"/>
      <c r="JHL235" s="123"/>
      <c r="JHM235" s="124"/>
      <c r="JHN235" s="123"/>
      <c r="JHO235" s="121"/>
      <c r="JHP235" s="121"/>
      <c r="JHQ235" s="121"/>
      <c r="JHR235" s="121"/>
      <c r="JHS235" s="121"/>
      <c r="JHT235" s="121"/>
      <c r="JHU235" s="120"/>
      <c r="JHV235" s="125"/>
      <c r="JHW235" s="121"/>
      <c r="JHX235" s="121"/>
      <c r="JHY235" s="15"/>
      <c r="JHZ235" s="15"/>
      <c r="JIA235" s="120"/>
      <c r="JIB235" s="120"/>
      <c r="JIC235" s="121"/>
      <c r="JID235" s="121"/>
      <c r="JIE235" s="120"/>
      <c r="JIF235" s="122"/>
      <c r="JIG235" s="123"/>
      <c r="JIH235" s="124"/>
      <c r="JII235" s="123"/>
      <c r="JIJ235" s="121"/>
      <c r="JIK235" s="121"/>
      <c r="JIL235" s="121"/>
      <c r="JIM235" s="121"/>
      <c r="JIN235" s="121"/>
      <c r="JIO235" s="121"/>
      <c r="JIP235" s="120"/>
      <c r="JIQ235" s="125"/>
      <c r="JIR235" s="121"/>
      <c r="JIS235" s="121"/>
      <c r="JIT235" s="15"/>
      <c r="JIU235" s="15"/>
      <c r="JIV235" s="120"/>
      <c r="JIW235" s="120"/>
      <c r="JIX235" s="121"/>
      <c r="JIY235" s="121"/>
      <c r="JIZ235" s="120"/>
      <c r="JJA235" s="122"/>
      <c r="JJB235" s="123"/>
      <c r="JJC235" s="124"/>
      <c r="JJD235" s="123"/>
      <c r="JJE235" s="121"/>
      <c r="JJF235" s="121"/>
      <c r="JJG235" s="121"/>
      <c r="JJH235" s="121"/>
      <c r="JJI235" s="121"/>
      <c r="JJJ235" s="121"/>
      <c r="JJK235" s="120"/>
      <c r="JJL235" s="125"/>
      <c r="JJM235" s="121"/>
      <c r="JJN235" s="121"/>
      <c r="JJO235" s="15"/>
      <c r="JJP235" s="15"/>
      <c r="JJQ235" s="120"/>
      <c r="JJR235" s="120"/>
      <c r="JJS235" s="121"/>
      <c r="JJT235" s="121"/>
      <c r="JJU235" s="120"/>
      <c r="JJV235" s="122"/>
      <c r="JJW235" s="123"/>
      <c r="JJX235" s="124"/>
      <c r="JJY235" s="123"/>
      <c r="JJZ235" s="121"/>
      <c r="JKA235" s="121"/>
      <c r="JKB235" s="121"/>
      <c r="JKC235" s="121"/>
      <c r="JKD235" s="121"/>
      <c r="JKE235" s="121"/>
      <c r="JKF235" s="120"/>
      <c r="JKG235" s="125"/>
      <c r="JKH235" s="121"/>
      <c r="JKI235" s="121"/>
      <c r="JKJ235" s="15"/>
      <c r="JKK235" s="15"/>
      <c r="JKL235" s="120"/>
      <c r="JKM235" s="120"/>
      <c r="JKN235" s="121"/>
      <c r="JKO235" s="121"/>
      <c r="JKP235" s="120"/>
      <c r="JKQ235" s="122"/>
      <c r="JKR235" s="123"/>
      <c r="JKS235" s="124"/>
      <c r="JKT235" s="123"/>
      <c r="JKU235" s="121"/>
      <c r="JKV235" s="121"/>
      <c r="JKW235" s="121"/>
      <c r="JKX235" s="121"/>
      <c r="JKY235" s="121"/>
      <c r="JKZ235" s="121"/>
      <c r="JLA235" s="120"/>
      <c r="JLB235" s="125"/>
      <c r="JLC235" s="121"/>
      <c r="JLD235" s="121"/>
      <c r="JLE235" s="15"/>
      <c r="JLF235" s="15"/>
      <c r="JLG235" s="120"/>
      <c r="JLH235" s="120"/>
      <c r="JLI235" s="121"/>
      <c r="JLJ235" s="121"/>
      <c r="JLK235" s="120"/>
      <c r="JLL235" s="122"/>
      <c r="JLM235" s="123"/>
      <c r="JLN235" s="124"/>
      <c r="JLO235" s="123"/>
      <c r="JLP235" s="121"/>
      <c r="JLQ235" s="121"/>
      <c r="JLR235" s="121"/>
      <c r="JLS235" s="121"/>
      <c r="JLT235" s="121"/>
      <c r="JLU235" s="121"/>
      <c r="JLV235" s="120"/>
      <c r="JLW235" s="125"/>
      <c r="JLX235" s="121"/>
      <c r="JLY235" s="121"/>
      <c r="JLZ235" s="15"/>
      <c r="JMA235" s="15"/>
      <c r="JMB235" s="120"/>
      <c r="JMC235" s="120"/>
      <c r="JMD235" s="121"/>
      <c r="JME235" s="121"/>
      <c r="JMF235" s="120"/>
      <c r="JMG235" s="122"/>
      <c r="JMH235" s="123"/>
      <c r="JMI235" s="124"/>
      <c r="JMJ235" s="123"/>
      <c r="JMK235" s="121"/>
      <c r="JML235" s="121"/>
      <c r="JMM235" s="121"/>
      <c r="JMN235" s="121"/>
      <c r="JMO235" s="121"/>
      <c r="JMP235" s="121"/>
      <c r="JMQ235" s="120"/>
      <c r="JMR235" s="125"/>
      <c r="JMS235" s="121"/>
      <c r="JMT235" s="121"/>
      <c r="JMU235" s="15"/>
      <c r="JMV235" s="15"/>
      <c r="JMW235" s="120"/>
      <c r="JMX235" s="120"/>
      <c r="JMY235" s="121"/>
      <c r="JMZ235" s="121"/>
      <c r="JNA235" s="120"/>
      <c r="JNB235" s="122"/>
      <c r="JNC235" s="123"/>
      <c r="JND235" s="124"/>
      <c r="JNE235" s="123"/>
      <c r="JNF235" s="121"/>
      <c r="JNG235" s="121"/>
      <c r="JNH235" s="121"/>
      <c r="JNI235" s="121"/>
      <c r="JNJ235" s="121"/>
      <c r="JNK235" s="121"/>
      <c r="JNL235" s="120"/>
      <c r="JNM235" s="125"/>
      <c r="JNN235" s="121"/>
      <c r="JNO235" s="121"/>
      <c r="JNP235" s="15"/>
      <c r="JNQ235" s="15"/>
      <c r="JNR235" s="120"/>
      <c r="JNS235" s="120"/>
      <c r="JNT235" s="121"/>
      <c r="JNU235" s="121"/>
      <c r="JNV235" s="120"/>
      <c r="JNW235" s="122"/>
      <c r="JNX235" s="123"/>
      <c r="JNY235" s="124"/>
      <c r="JNZ235" s="123"/>
      <c r="JOA235" s="121"/>
      <c r="JOB235" s="121"/>
      <c r="JOC235" s="121"/>
      <c r="JOD235" s="121"/>
      <c r="JOE235" s="121"/>
      <c r="JOF235" s="121"/>
      <c r="JOG235" s="120"/>
      <c r="JOH235" s="125"/>
      <c r="JOI235" s="121"/>
      <c r="JOJ235" s="121"/>
      <c r="JOK235" s="15"/>
      <c r="JOL235" s="15"/>
      <c r="JOM235" s="120"/>
      <c r="JON235" s="120"/>
      <c r="JOO235" s="121"/>
      <c r="JOP235" s="121"/>
      <c r="JOQ235" s="120"/>
      <c r="JOR235" s="122"/>
      <c r="JOS235" s="123"/>
      <c r="JOT235" s="124"/>
      <c r="JOU235" s="123"/>
      <c r="JOV235" s="121"/>
      <c r="JOW235" s="121"/>
      <c r="JOX235" s="121"/>
      <c r="JOY235" s="121"/>
      <c r="JOZ235" s="121"/>
      <c r="JPA235" s="121"/>
      <c r="JPB235" s="120"/>
      <c r="JPC235" s="125"/>
      <c r="JPD235" s="121"/>
      <c r="JPE235" s="121"/>
      <c r="JPF235" s="15"/>
      <c r="JPG235" s="15"/>
      <c r="JPH235" s="120"/>
      <c r="JPI235" s="120"/>
      <c r="JPJ235" s="121"/>
      <c r="JPK235" s="121"/>
      <c r="JPL235" s="120"/>
      <c r="JPM235" s="122"/>
      <c r="JPN235" s="123"/>
      <c r="JPO235" s="124"/>
      <c r="JPP235" s="123"/>
      <c r="JPQ235" s="121"/>
      <c r="JPR235" s="121"/>
      <c r="JPS235" s="121"/>
      <c r="JPT235" s="121"/>
      <c r="JPU235" s="121"/>
      <c r="JPV235" s="121"/>
      <c r="JPW235" s="120"/>
      <c r="JPX235" s="125"/>
      <c r="JPY235" s="121"/>
      <c r="JPZ235" s="121"/>
      <c r="JQA235" s="15"/>
      <c r="JQB235" s="15"/>
      <c r="JQC235" s="120"/>
      <c r="JQD235" s="120"/>
      <c r="JQE235" s="121"/>
      <c r="JQF235" s="121"/>
      <c r="JQG235" s="120"/>
      <c r="JQH235" s="122"/>
      <c r="JQI235" s="123"/>
      <c r="JQJ235" s="124"/>
      <c r="JQK235" s="123"/>
      <c r="JQL235" s="121"/>
      <c r="JQM235" s="121"/>
      <c r="JQN235" s="121"/>
      <c r="JQO235" s="121"/>
      <c r="JQP235" s="121"/>
      <c r="JQQ235" s="121"/>
      <c r="JQR235" s="120"/>
      <c r="JQS235" s="125"/>
      <c r="JQT235" s="121"/>
      <c r="JQU235" s="121"/>
      <c r="JQV235" s="15"/>
      <c r="JQW235" s="15"/>
      <c r="JQX235" s="120"/>
      <c r="JQY235" s="120"/>
      <c r="JQZ235" s="121"/>
      <c r="JRA235" s="121"/>
      <c r="JRB235" s="120"/>
      <c r="JRC235" s="122"/>
      <c r="JRD235" s="123"/>
      <c r="JRE235" s="124"/>
      <c r="JRF235" s="123"/>
      <c r="JRG235" s="121"/>
      <c r="JRH235" s="121"/>
      <c r="JRI235" s="121"/>
      <c r="JRJ235" s="121"/>
      <c r="JRK235" s="121"/>
      <c r="JRL235" s="121"/>
      <c r="JRM235" s="120"/>
      <c r="JRN235" s="125"/>
      <c r="JRO235" s="121"/>
      <c r="JRP235" s="121"/>
      <c r="JRQ235" s="15"/>
      <c r="JRR235" s="15"/>
      <c r="JRS235" s="120"/>
      <c r="JRT235" s="120"/>
      <c r="JRU235" s="121"/>
      <c r="JRV235" s="121"/>
      <c r="JRW235" s="120"/>
      <c r="JRX235" s="122"/>
      <c r="JRY235" s="123"/>
      <c r="JRZ235" s="124"/>
      <c r="JSA235" s="123"/>
      <c r="JSB235" s="121"/>
      <c r="JSC235" s="121"/>
      <c r="JSD235" s="121"/>
      <c r="JSE235" s="121"/>
      <c r="JSF235" s="121"/>
      <c r="JSG235" s="121"/>
      <c r="JSH235" s="120"/>
      <c r="JSI235" s="125"/>
      <c r="JSJ235" s="121"/>
      <c r="JSK235" s="121"/>
      <c r="JSL235" s="15"/>
      <c r="JSM235" s="15"/>
      <c r="JSN235" s="120"/>
      <c r="JSO235" s="120"/>
      <c r="JSP235" s="121"/>
      <c r="JSQ235" s="121"/>
      <c r="JSR235" s="120"/>
      <c r="JSS235" s="122"/>
      <c r="JST235" s="123"/>
      <c r="JSU235" s="124"/>
      <c r="JSV235" s="123"/>
      <c r="JSW235" s="121"/>
      <c r="JSX235" s="121"/>
      <c r="JSY235" s="121"/>
      <c r="JSZ235" s="121"/>
      <c r="JTA235" s="121"/>
      <c r="JTB235" s="121"/>
      <c r="JTC235" s="120"/>
      <c r="JTD235" s="125"/>
      <c r="JTE235" s="121"/>
      <c r="JTF235" s="121"/>
      <c r="JTG235" s="15"/>
      <c r="JTH235" s="15"/>
      <c r="JTI235" s="120"/>
      <c r="JTJ235" s="120"/>
      <c r="JTK235" s="121"/>
      <c r="JTL235" s="121"/>
      <c r="JTM235" s="120"/>
      <c r="JTN235" s="122"/>
      <c r="JTO235" s="123"/>
      <c r="JTP235" s="124"/>
      <c r="JTQ235" s="123"/>
      <c r="JTR235" s="121"/>
      <c r="JTS235" s="121"/>
      <c r="JTT235" s="121"/>
      <c r="JTU235" s="121"/>
      <c r="JTV235" s="121"/>
      <c r="JTW235" s="121"/>
      <c r="JTX235" s="120"/>
      <c r="JTY235" s="125"/>
      <c r="JTZ235" s="121"/>
      <c r="JUA235" s="121"/>
      <c r="JUB235" s="15"/>
      <c r="JUC235" s="15"/>
      <c r="JUD235" s="120"/>
      <c r="JUE235" s="120"/>
      <c r="JUF235" s="121"/>
      <c r="JUG235" s="121"/>
      <c r="JUH235" s="120"/>
      <c r="JUI235" s="122"/>
      <c r="JUJ235" s="123"/>
      <c r="JUK235" s="124"/>
      <c r="JUL235" s="123"/>
      <c r="JUM235" s="121"/>
      <c r="JUN235" s="121"/>
      <c r="JUO235" s="121"/>
      <c r="JUP235" s="121"/>
      <c r="JUQ235" s="121"/>
      <c r="JUR235" s="121"/>
      <c r="JUS235" s="120"/>
      <c r="JUT235" s="125"/>
      <c r="JUU235" s="121"/>
      <c r="JUV235" s="121"/>
      <c r="JUW235" s="15"/>
      <c r="JUX235" s="15"/>
      <c r="JUY235" s="120"/>
      <c r="JUZ235" s="120"/>
      <c r="JVA235" s="121"/>
      <c r="JVB235" s="121"/>
      <c r="JVC235" s="120"/>
      <c r="JVD235" s="122"/>
      <c r="JVE235" s="123"/>
      <c r="JVF235" s="124"/>
      <c r="JVG235" s="123"/>
      <c r="JVH235" s="121"/>
      <c r="JVI235" s="121"/>
      <c r="JVJ235" s="121"/>
      <c r="JVK235" s="121"/>
      <c r="JVL235" s="121"/>
      <c r="JVM235" s="121"/>
      <c r="JVN235" s="120"/>
      <c r="JVO235" s="125"/>
      <c r="JVP235" s="121"/>
      <c r="JVQ235" s="121"/>
      <c r="JVR235" s="15"/>
      <c r="JVS235" s="15"/>
      <c r="JVT235" s="120"/>
      <c r="JVU235" s="120"/>
      <c r="JVV235" s="121"/>
      <c r="JVW235" s="121"/>
      <c r="JVX235" s="120"/>
      <c r="JVY235" s="122"/>
      <c r="JVZ235" s="123"/>
      <c r="JWA235" s="124"/>
      <c r="JWB235" s="123"/>
      <c r="JWC235" s="121"/>
      <c r="JWD235" s="121"/>
      <c r="JWE235" s="121"/>
      <c r="JWF235" s="121"/>
      <c r="JWG235" s="121"/>
      <c r="JWH235" s="121"/>
      <c r="JWI235" s="120"/>
      <c r="JWJ235" s="125"/>
      <c r="JWK235" s="121"/>
      <c r="JWL235" s="121"/>
      <c r="JWM235" s="15"/>
      <c r="JWN235" s="15"/>
      <c r="JWO235" s="120"/>
      <c r="JWP235" s="120"/>
      <c r="JWQ235" s="121"/>
      <c r="JWR235" s="121"/>
      <c r="JWS235" s="120"/>
      <c r="JWT235" s="122"/>
      <c r="JWU235" s="123"/>
      <c r="JWV235" s="124"/>
      <c r="JWW235" s="123"/>
      <c r="JWX235" s="121"/>
      <c r="JWY235" s="121"/>
      <c r="JWZ235" s="121"/>
      <c r="JXA235" s="121"/>
      <c r="JXB235" s="121"/>
      <c r="JXC235" s="121"/>
      <c r="JXD235" s="120"/>
      <c r="JXE235" s="125"/>
      <c r="JXF235" s="121"/>
      <c r="JXG235" s="121"/>
      <c r="JXH235" s="15"/>
      <c r="JXI235" s="15"/>
      <c r="JXJ235" s="120"/>
      <c r="JXK235" s="120"/>
      <c r="JXL235" s="121"/>
      <c r="JXM235" s="121"/>
      <c r="JXN235" s="120"/>
      <c r="JXO235" s="122"/>
      <c r="JXP235" s="123"/>
      <c r="JXQ235" s="124"/>
      <c r="JXR235" s="123"/>
      <c r="JXS235" s="121"/>
      <c r="JXT235" s="121"/>
      <c r="JXU235" s="121"/>
      <c r="JXV235" s="121"/>
      <c r="JXW235" s="121"/>
      <c r="JXX235" s="121"/>
      <c r="JXY235" s="120"/>
      <c r="JXZ235" s="125"/>
      <c r="JYA235" s="121"/>
      <c r="JYB235" s="121"/>
      <c r="JYC235" s="15"/>
      <c r="JYD235" s="15"/>
      <c r="JYE235" s="120"/>
      <c r="JYF235" s="120"/>
      <c r="JYG235" s="121"/>
      <c r="JYH235" s="121"/>
      <c r="JYI235" s="120"/>
      <c r="JYJ235" s="122"/>
      <c r="JYK235" s="123"/>
      <c r="JYL235" s="124"/>
      <c r="JYM235" s="123"/>
      <c r="JYN235" s="121"/>
      <c r="JYO235" s="121"/>
      <c r="JYP235" s="121"/>
      <c r="JYQ235" s="121"/>
      <c r="JYR235" s="121"/>
      <c r="JYS235" s="121"/>
      <c r="JYT235" s="120"/>
      <c r="JYU235" s="125"/>
      <c r="JYV235" s="121"/>
      <c r="JYW235" s="121"/>
      <c r="JYX235" s="15"/>
      <c r="JYY235" s="15"/>
      <c r="JYZ235" s="120"/>
      <c r="JZA235" s="120"/>
      <c r="JZB235" s="121"/>
      <c r="JZC235" s="121"/>
      <c r="JZD235" s="120"/>
      <c r="JZE235" s="122"/>
      <c r="JZF235" s="123"/>
      <c r="JZG235" s="124"/>
      <c r="JZH235" s="123"/>
      <c r="JZI235" s="121"/>
      <c r="JZJ235" s="121"/>
      <c r="JZK235" s="121"/>
      <c r="JZL235" s="121"/>
      <c r="JZM235" s="121"/>
      <c r="JZN235" s="121"/>
      <c r="JZO235" s="120"/>
      <c r="JZP235" s="125"/>
      <c r="JZQ235" s="121"/>
      <c r="JZR235" s="121"/>
      <c r="JZS235" s="15"/>
      <c r="JZT235" s="15"/>
      <c r="JZU235" s="120"/>
      <c r="JZV235" s="120"/>
      <c r="JZW235" s="121"/>
      <c r="JZX235" s="121"/>
      <c r="JZY235" s="120"/>
      <c r="JZZ235" s="122"/>
      <c r="KAA235" s="123"/>
      <c r="KAB235" s="124"/>
      <c r="KAC235" s="123"/>
      <c r="KAD235" s="121"/>
      <c r="KAE235" s="121"/>
      <c r="KAF235" s="121"/>
      <c r="KAG235" s="121"/>
      <c r="KAH235" s="121"/>
      <c r="KAI235" s="121"/>
      <c r="KAJ235" s="120"/>
      <c r="KAK235" s="125"/>
      <c r="KAL235" s="121"/>
      <c r="KAM235" s="121"/>
      <c r="KAN235" s="15"/>
      <c r="KAO235" s="15"/>
      <c r="KAP235" s="120"/>
      <c r="KAQ235" s="120"/>
      <c r="KAR235" s="121"/>
      <c r="KAS235" s="121"/>
      <c r="KAT235" s="120"/>
      <c r="KAU235" s="122"/>
      <c r="KAV235" s="123"/>
      <c r="KAW235" s="124"/>
      <c r="KAX235" s="123"/>
      <c r="KAY235" s="121"/>
      <c r="KAZ235" s="121"/>
      <c r="KBA235" s="121"/>
      <c r="KBB235" s="121"/>
      <c r="KBC235" s="121"/>
      <c r="KBD235" s="121"/>
      <c r="KBE235" s="120"/>
      <c r="KBF235" s="125"/>
      <c r="KBG235" s="121"/>
      <c r="KBH235" s="121"/>
      <c r="KBI235" s="15"/>
      <c r="KBJ235" s="15"/>
      <c r="KBK235" s="120"/>
      <c r="KBL235" s="120"/>
      <c r="KBM235" s="121"/>
      <c r="KBN235" s="121"/>
      <c r="KBO235" s="120"/>
      <c r="KBP235" s="122"/>
      <c r="KBQ235" s="123"/>
      <c r="KBR235" s="124"/>
      <c r="KBS235" s="123"/>
      <c r="KBT235" s="121"/>
      <c r="KBU235" s="121"/>
      <c r="KBV235" s="121"/>
      <c r="KBW235" s="121"/>
      <c r="KBX235" s="121"/>
      <c r="KBY235" s="121"/>
      <c r="KBZ235" s="120"/>
      <c r="KCA235" s="125"/>
      <c r="KCB235" s="121"/>
      <c r="KCC235" s="121"/>
      <c r="KCD235" s="15"/>
      <c r="KCE235" s="15"/>
      <c r="KCF235" s="120"/>
      <c r="KCG235" s="120"/>
      <c r="KCH235" s="121"/>
      <c r="KCI235" s="121"/>
      <c r="KCJ235" s="120"/>
      <c r="KCK235" s="122"/>
      <c r="KCL235" s="123"/>
      <c r="KCM235" s="124"/>
      <c r="KCN235" s="123"/>
      <c r="KCO235" s="121"/>
      <c r="KCP235" s="121"/>
      <c r="KCQ235" s="121"/>
      <c r="KCR235" s="121"/>
      <c r="KCS235" s="121"/>
      <c r="KCT235" s="121"/>
      <c r="KCU235" s="120"/>
      <c r="KCV235" s="125"/>
      <c r="KCW235" s="121"/>
      <c r="KCX235" s="121"/>
      <c r="KCY235" s="15"/>
      <c r="KCZ235" s="15"/>
      <c r="KDA235" s="120"/>
      <c r="KDB235" s="120"/>
      <c r="KDC235" s="121"/>
      <c r="KDD235" s="121"/>
      <c r="KDE235" s="120"/>
      <c r="KDF235" s="122"/>
      <c r="KDG235" s="123"/>
      <c r="KDH235" s="124"/>
      <c r="KDI235" s="123"/>
      <c r="KDJ235" s="121"/>
      <c r="KDK235" s="121"/>
      <c r="KDL235" s="121"/>
      <c r="KDM235" s="121"/>
      <c r="KDN235" s="121"/>
      <c r="KDO235" s="121"/>
      <c r="KDP235" s="120"/>
      <c r="KDQ235" s="125"/>
      <c r="KDR235" s="121"/>
      <c r="KDS235" s="121"/>
      <c r="KDT235" s="15"/>
      <c r="KDU235" s="15"/>
      <c r="KDV235" s="120"/>
      <c r="KDW235" s="120"/>
      <c r="KDX235" s="121"/>
      <c r="KDY235" s="121"/>
      <c r="KDZ235" s="120"/>
      <c r="KEA235" s="122"/>
      <c r="KEB235" s="123"/>
      <c r="KEC235" s="124"/>
      <c r="KED235" s="123"/>
      <c r="KEE235" s="121"/>
      <c r="KEF235" s="121"/>
      <c r="KEG235" s="121"/>
      <c r="KEH235" s="121"/>
      <c r="KEI235" s="121"/>
      <c r="KEJ235" s="121"/>
      <c r="KEK235" s="120"/>
      <c r="KEL235" s="125"/>
      <c r="KEM235" s="121"/>
      <c r="KEN235" s="121"/>
      <c r="KEO235" s="15"/>
      <c r="KEP235" s="15"/>
      <c r="KEQ235" s="120"/>
      <c r="KER235" s="120"/>
      <c r="KES235" s="121"/>
      <c r="KET235" s="121"/>
      <c r="KEU235" s="120"/>
      <c r="KEV235" s="122"/>
      <c r="KEW235" s="123"/>
      <c r="KEX235" s="124"/>
      <c r="KEY235" s="123"/>
      <c r="KEZ235" s="121"/>
      <c r="KFA235" s="121"/>
      <c r="KFB235" s="121"/>
      <c r="KFC235" s="121"/>
      <c r="KFD235" s="121"/>
      <c r="KFE235" s="121"/>
      <c r="KFF235" s="120"/>
      <c r="KFG235" s="125"/>
      <c r="KFH235" s="121"/>
      <c r="KFI235" s="121"/>
      <c r="KFJ235" s="15"/>
      <c r="KFK235" s="15"/>
      <c r="KFL235" s="120"/>
      <c r="KFM235" s="120"/>
      <c r="KFN235" s="121"/>
      <c r="KFO235" s="121"/>
      <c r="KFP235" s="120"/>
      <c r="KFQ235" s="122"/>
      <c r="KFR235" s="123"/>
      <c r="KFS235" s="124"/>
      <c r="KFT235" s="123"/>
      <c r="KFU235" s="121"/>
      <c r="KFV235" s="121"/>
      <c r="KFW235" s="121"/>
      <c r="KFX235" s="121"/>
      <c r="KFY235" s="121"/>
      <c r="KFZ235" s="121"/>
      <c r="KGA235" s="120"/>
      <c r="KGB235" s="125"/>
      <c r="KGC235" s="121"/>
      <c r="KGD235" s="121"/>
      <c r="KGE235" s="15"/>
      <c r="KGF235" s="15"/>
      <c r="KGG235" s="120"/>
      <c r="KGH235" s="120"/>
      <c r="KGI235" s="121"/>
      <c r="KGJ235" s="121"/>
      <c r="KGK235" s="120"/>
      <c r="KGL235" s="122"/>
      <c r="KGM235" s="123"/>
      <c r="KGN235" s="124"/>
      <c r="KGO235" s="123"/>
      <c r="KGP235" s="121"/>
      <c r="KGQ235" s="121"/>
      <c r="KGR235" s="121"/>
      <c r="KGS235" s="121"/>
      <c r="KGT235" s="121"/>
      <c r="KGU235" s="121"/>
      <c r="KGV235" s="120"/>
      <c r="KGW235" s="125"/>
      <c r="KGX235" s="121"/>
      <c r="KGY235" s="121"/>
      <c r="KGZ235" s="15"/>
      <c r="KHA235" s="15"/>
      <c r="KHB235" s="120"/>
      <c r="KHC235" s="120"/>
      <c r="KHD235" s="121"/>
      <c r="KHE235" s="121"/>
      <c r="KHF235" s="120"/>
      <c r="KHG235" s="122"/>
      <c r="KHH235" s="123"/>
      <c r="KHI235" s="124"/>
      <c r="KHJ235" s="123"/>
      <c r="KHK235" s="121"/>
      <c r="KHL235" s="121"/>
      <c r="KHM235" s="121"/>
      <c r="KHN235" s="121"/>
      <c r="KHO235" s="121"/>
      <c r="KHP235" s="121"/>
      <c r="KHQ235" s="120"/>
      <c r="KHR235" s="125"/>
      <c r="KHS235" s="121"/>
      <c r="KHT235" s="121"/>
      <c r="KHU235" s="15"/>
      <c r="KHV235" s="15"/>
      <c r="KHW235" s="120"/>
      <c r="KHX235" s="120"/>
      <c r="KHY235" s="121"/>
      <c r="KHZ235" s="121"/>
      <c r="KIA235" s="120"/>
      <c r="KIB235" s="122"/>
      <c r="KIC235" s="123"/>
      <c r="KID235" s="124"/>
      <c r="KIE235" s="123"/>
      <c r="KIF235" s="121"/>
      <c r="KIG235" s="121"/>
      <c r="KIH235" s="121"/>
      <c r="KII235" s="121"/>
      <c r="KIJ235" s="121"/>
      <c r="KIK235" s="121"/>
      <c r="KIL235" s="120"/>
      <c r="KIM235" s="125"/>
      <c r="KIN235" s="121"/>
      <c r="KIO235" s="121"/>
      <c r="KIP235" s="15"/>
      <c r="KIQ235" s="15"/>
      <c r="KIR235" s="120"/>
      <c r="KIS235" s="120"/>
      <c r="KIT235" s="121"/>
      <c r="KIU235" s="121"/>
      <c r="KIV235" s="120"/>
      <c r="KIW235" s="122"/>
      <c r="KIX235" s="123"/>
      <c r="KIY235" s="124"/>
      <c r="KIZ235" s="123"/>
      <c r="KJA235" s="121"/>
      <c r="KJB235" s="121"/>
      <c r="KJC235" s="121"/>
      <c r="KJD235" s="121"/>
      <c r="KJE235" s="121"/>
      <c r="KJF235" s="121"/>
      <c r="KJG235" s="120"/>
      <c r="KJH235" s="125"/>
      <c r="KJI235" s="121"/>
      <c r="KJJ235" s="121"/>
      <c r="KJK235" s="15"/>
      <c r="KJL235" s="15"/>
      <c r="KJM235" s="120"/>
      <c r="KJN235" s="120"/>
      <c r="KJO235" s="121"/>
      <c r="KJP235" s="121"/>
      <c r="KJQ235" s="120"/>
      <c r="KJR235" s="122"/>
      <c r="KJS235" s="123"/>
      <c r="KJT235" s="124"/>
      <c r="KJU235" s="123"/>
      <c r="KJV235" s="121"/>
      <c r="KJW235" s="121"/>
      <c r="KJX235" s="121"/>
      <c r="KJY235" s="121"/>
      <c r="KJZ235" s="121"/>
      <c r="KKA235" s="121"/>
      <c r="KKB235" s="120"/>
      <c r="KKC235" s="125"/>
      <c r="KKD235" s="121"/>
      <c r="KKE235" s="121"/>
      <c r="KKF235" s="15"/>
      <c r="KKG235" s="15"/>
      <c r="KKH235" s="120"/>
      <c r="KKI235" s="120"/>
      <c r="KKJ235" s="121"/>
      <c r="KKK235" s="121"/>
      <c r="KKL235" s="120"/>
      <c r="KKM235" s="122"/>
      <c r="KKN235" s="123"/>
      <c r="KKO235" s="124"/>
      <c r="KKP235" s="123"/>
      <c r="KKQ235" s="121"/>
      <c r="KKR235" s="121"/>
      <c r="KKS235" s="121"/>
      <c r="KKT235" s="121"/>
      <c r="KKU235" s="121"/>
      <c r="KKV235" s="121"/>
      <c r="KKW235" s="120"/>
      <c r="KKX235" s="125"/>
      <c r="KKY235" s="121"/>
      <c r="KKZ235" s="121"/>
      <c r="KLA235" s="15"/>
      <c r="KLB235" s="15"/>
      <c r="KLC235" s="120"/>
      <c r="KLD235" s="120"/>
      <c r="KLE235" s="121"/>
      <c r="KLF235" s="121"/>
      <c r="KLG235" s="120"/>
      <c r="KLH235" s="122"/>
      <c r="KLI235" s="123"/>
      <c r="KLJ235" s="124"/>
      <c r="KLK235" s="123"/>
      <c r="KLL235" s="121"/>
      <c r="KLM235" s="121"/>
      <c r="KLN235" s="121"/>
      <c r="KLO235" s="121"/>
      <c r="KLP235" s="121"/>
      <c r="KLQ235" s="121"/>
      <c r="KLR235" s="120"/>
      <c r="KLS235" s="125"/>
      <c r="KLT235" s="121"/>
      <c r="KLU235" s="121"/>
      <c r="KLV235" s="15"/>
      <c r="KLW235" s="15"/>
      <c r="KLX235" s="120"/>
      <c r="KLY235" s="120"/>
      <c r="KLZ235" s="121"/>
      <c r="KMA235" s="121"/>
      <c r="KMB235" s="120"/>
      <c r="KMC235" s="122"/>
      <c r="KMD235" s="123"/>
      <c r="KME235" s="124"/>
      <c r="KMF235" s="123"/>
      <c r="KMG235" s="121"/>
      <c r="KMH235" s="121"/>
      <c r="KMI235" s="121"/>
      <c r="KMJ235" s="121"/>
      <c r="KMK235" s="121"/>
      <c r="KML235" s="121"/>
      <c r="KMM235" s="120"/>
      <c r="KMN235" s="125"/>
      <c r="KMO235" s="121"/>
      <c r="KMP235" s="121"/>
      <c r="KMQ235" s="15"/>
      <c r="KMR235" s="15"/>
      <c r="KMS235" s="120"/>
      <c r="KMT235" s="120"/>
      <c r="KMU235" s="121"/>
      <c r="KMV235" s="121"/>
      <c r="KMW235" s="120"/>
      <c r="KMX235" s="122"/>
      <c r="KMY235" s="123"/>
      <c r="KMZ235" s="124"/>
      <c r="KNA235" s="123"/>
      <c r="KNB235" s="121"/>
      <c r="KNC235" s="121"/>
      <c r="KND235" s="121"/>
      <c r="KNE235" s="121"/>
      <c r="KNF235" s="121"/>
      <c r="KNG235" s="121"/>
      <c r="KNH235" s="120"/>
      <c r="KNI235" s="125"/>
      <c r="KNJ235" s="121"/>
      <c r="KNK235" s="121"/>
      <c r="KNL235" s="15"/>
      <c r="KNM235" s="15"/>
      <c r="KNN235" s="120"/>
      <c r="KNO235" s="120"/>
      <c r="KNP235" s="121"/>
      <c r="KNQ235" s="121"/>
      <c r="KNR235" s="120"/>
      <c r="KNS235" s="122"/>
      <c r="KNT235" s="123"/>
      <c r="KNU235" s="124"/>
      <c r="KNV235" s="123"/>
      <c r="KNW235" s="121"/>
      <c r="KNX235" s="121"/>
      <c r="KNY235" s="121"/>
      <c r="KNZ235" s="121"/>
      <c r="KOA235" s="121"/>
      <c r="KOB235" s="121"/>
      <c r="KOC235" s="120"/>
      <c r="KOD235" s="125"/>
      <c r="KOE235" s="121"/>
      <c r="KOF235" s="121"/>
      <c r="KOG235" s="15"/>
      <c r="KOH235" s="15"/>
      <c r="KOI235" s="120"/>
      <c r="KOJ235" s="120"/>
      <c r="KOK235" s="121"/>
      <c r="KOL235" s="121"/>
      <c r="KOM235" s="120"/>
      <c r="KON235" s="122"/>
      <c r="KOO235" s="123"/>
      <c r="KOP235" s="124"/>
      <c r="KOQ235" s="123"/>
      <c r="KOR235" s="121"/>
      <c r="KOS235" s="121"/>
      <c r="KOT235" s="121"/>
      <c r="KOU235" s="121"/>
      <c r="KOV235" s="121"/>
      <c r="KOW235" s="121"/>
      <c r="KOX235" s="120"/>
      <c r="KOY235" s="125"/>
      <c r="KOZ235" s="121"/>
      <c r="KPA235" s="121"/>
      <c r="KPB235" s="15"/>
      <c r="KPC235" s="15"/>
      <c r="KPD235" s="120"/>
      <c r="KPE235" s="120"/>
      <c r="KPF235" s="121"/>
      <c r="KPG235" s="121"/>
      <c r="KPH235" s="120"/>
      <c r="KPI235" s="122"/>
      <c r="KPJ235" s="123"/>
      <c r="KPK235" s="124"/>
      <c r="KPL235" s="123"/>
      <c r="KPM235" s="121"/>
      <c r="KPN235" s="121"/>
      <c r="KPO235" s="121"/>
      <c r="KPP235" s="121"/>
      <c r="KPQ235" s="121"/>
      <c r="KPR235" s="121"/>
      <c r="KPS235" s="120"/>
      <c r="KPT235" s="125"/>
      <c r="KPU235" s="121"/>
      <c r="KPV235" s="121"/>
      <c r="KPW235" s="15"/>
      <c r="KPX235" s="15"/>
      <c r="KPY235" s="120"/>
      <c r="KPZ235" s="120"/>
      <c r="KQA235" s="121"/>
      <c r="KQB235" s="121"/>
      <c r="KQC235" s="120"/>
      <c r="KQD235" s="122"/>
      <c r="KQE235" s="123"/>
      <c r="KQF235" s="124"/>
      <c r="KQG235" s="123"/>
      <c r="KQH235" s="121"/>
      <c r="KQI235" s="121"/>
      <c r="KQJ235" s="121"/>
      <c r="KQK235" s="121"/>
      <c r="KQL235" s="121"/>
      <c r="KQM235" s="121"/>
      <c r="KQN235" s="120"/>
      <c r="KQO235" s="125"/>
      <c r="KQP235" s="121"/>
      <c r="KQQ235" s="121"/>
      <c r="KQR235" s="15"/>
      <c r="KQS235" s="15"/>
      <c r="KQT235" s="120"/>
      <c r="KQU235" s="120"/>
      <c r="KQV235" s="121"/>
      <c r="KQW235" s="121"/>
      <c r="KQX235" s="120"/>
      <c r="KQY235" s="122"/>
      <c r="KQZ235" s="123"/>
      <c r="KRA235" s="124"/>
      <c r="KRB235" s="123"/>
      <c r="KRC235" s="121"/>
      <c r="KRD235" s="121"/>
      <c r="KRE235" s="121"/>
      <c r="KRF235" s="121"/>
      <c r="KRG235" s="121"/>
      <c r="KRH235" s="121"/>
      <c r="KRI235" s="120"/>
      <c r="KRJ235" s="125"/>
      <c r="KRK235" s="121"/>
      <c r="KRL235" s="121"/>
      <c r="KRM235" s="15"/>
      <c r="KRN235" s="15"/>
      <c r="KRO235" s="120"/>
      <c r="KRP235" s="120"/>
      <c r="KRQ235" s="121"/>
      <c r="KRR235" s="121"/>
      <c r="KRS235" s="120"/>
      <c r="KRT235" s="122"/>
      <c r="KRU235" s="123"/>
      <c r="KRV235" s="124"/>
      <c r="KRW235" s="123"/>
      <c r="KRX235" s="121"/>
      <c r="KRY235" s="121"/>
      <c r="KRZ235" s="121"/>
      <c r="KSA235" s="121"/>
      <c r="KSB235" s="121"/>
      <c r="KSC235" s="121"/>
      <c r="KSD235" s="120"/>
      <c r="KSE235" s="125"/>
      <c r="KSF235" s="121"/>
      <c r="KSG235" s="121"/>
      <c r="KSH235" s="15"/>
      <c r="KSI235" s="15"/>
      <c r="KSJ235" s="120"/>
      <c r="KSK235" s="120"/>
      <c r="KSL235" s="121"/>
      <c r="KSM235" s="121"/>
      <c r="KSN235" s="120"/>
      <c r="KSO235" s="122"/>
      <c r="KSP235" s="123"/>
      <c r="KSQ235" s="124"/>
      <c r="KSR235" s="123"/>
      <c r="KSS235" s="121"/>
      <c r="KST235" s="121"/>
      <c r="KSU235" s="121"/>
      <c r="KSV235" s="121"/>
      <c r="KSW235" s="121"/>
      <c r="KSX235" s="121"/>
      <c r="KSY235" s="120"/>
      <c r="KSZ235" s="125"/>
      <c r="KTA235" s="121"/>
      <c r="KTB235" s="121"/>
      <c r="KTC235" s="15"/>
      <c r="KTD235" s="15"/>
      <c r="KTE235" s="120"/>
      <c r="KTF235" s="120"/>
      <c r="KTG235" s="121"/>
      <c r="KTH235" s="121"/>
      <c r="KTI235" s="120"/>
      <c r="KTJ235" s="122"/>
      <c r="KTK235" s="123"/>
      <c r="KTL235" s="124"/>
      <c r="KTM235" s="123"/>
      <c r="KTN235" s="121"/>
      <c r="KTO235" s="121"/>
      <c r="KTP235" s="121"/>
      <c r="KTQ235" s="121"/>
      <c r="KTR235" s="121"/>
      <c r="KTS235" s="121"/>
      <c r="KTT235" s="120"/>
      <c r="KTU235" s="125"/>
      <c r="KTV235" s="121"/>
      <c r="KTW235" s="121"/>
      <c r="KTX235" s="15"/>
      <c r="KTY235" s="15"/>
      <c r="KTZ235" s="120"/>
      <c r="KUA235" s="120"/>
      <c r="KUB235" s="121"/>
      <c r="KUC235" s="121"/>
      <c r="KUD235" s="120"/>
      <c r="KUE235" s="122"/>
      <c r="KUF235" s="123"/>
      <c r="KUG235" s="124"/>
      <c r="KUH235" s="123"/>
      <c r="KUI235" s="121"/>
      <c r="KUJ235" s="121"/>
      <c r="KUK235" s="121"/>
      <c r="KUL235" s="121"/>
      <c r="KUM235" s="121"/>
      <c r="KUN235" s="121"/>
      <c r="KUO235" s="120"/>
      <c r="KUP235" s="125"/>
      <c r="KUQ235" s="121"/>
      <c r="KUR235" s="121"/>
      <c r="KUS235" s="15"/>
      <c r="KUT235" s="15"/>
      <c r="KUU235" s="120"/>
      <c r="KUV235" s="120"/>
      <c r="KUW235" s="121"/>
      <c r="KUX235" s="121"/>
      <c r="KUY235" s="120"/>
      <c r="KUZ235" s="122"/>
      <c r="KVA235" s="123"/>
      <c r="KVB235" s="124"/>
      <c r="KVC235" s="123"/>
      <c r="KVD235" s="121"/>
      <c r="KVE235" s="121"/>
      <c r="KVF235" s="121"/>
      <c r="KVG235" s="121"/>
      <c r="KVH235" s="121"/>
      <c r="KVI235" s="121"/>
      <c r="KVJ235" s="120"/>
      <c r="KVK235" s="125"/>
      <c r="KVL235" s="121"/>
      <c r="KVM235" s="121"/>
      <c r="KVN235" s="15"/>
      <c r="KVO235" s="15"/>
      <c r="KVP235" s="120"/>
      <c r="KVQ235" s="120"/>
      <c r="KVR235" s="121"/>
      <c r="KVS235" s="121"/>
      <c r="KVT235" s="120"/>
      <c r="KVU235" s="122"/>
      <c r="KVV235" s="123"/>
      <c r="KVW235" s="124"/>
      <c r="KVX235" s="123"/>
      <c r="KVY235" s="121"/>
      <c r="KVZ235" s="121"/>
      <c r="KWA235" s="121"/>
      <c r="KWB235" s="121"/>
      <c r="KWC235" s="121"/>
      <c r="KWD235" s="121"/>
      <c r="KWE235" s="120"/>
      <c r="KWF235" s="125"/>
      <c r="KWG235" s="121"/>
      <c r="KWH235" s="121"/>
      <c r="KWI235" s="15"/>
      <c r="KWJ235" s="15"/>
      <c r="KWK235" s="120"/>
      <c r="KWL235" s="120"/>
      <c r="KWM235" s="121"/>
      <c r="KWN235" s="121"/>
      <c r="KWO235" s="120"/>
      <c r="KWP235" s="122"/>
      <c r="KWQ235" s="123"/>
      <c r="KWR235" s="124"/>
      <c r="KWS235" s="123"/>
      <c r="KWT235" s="121"/>
      <c r="KWU235" s="121"/>
      <c r="KWV235" s="121"/>
      <c r="KWW235" s="121"/>
      <c r="KWX235" s="121"/>
      <c r="KWY235" s="121"/>
      <c r="KWZ235" s="120"/>
      <c r="KXA235" s="125"/>
      <c r="KXB235" s="121"/>
      <c r="KXC235" s="121"/>
      <c r="KXD235" s="15"/>
      <c r="KXE235" s="15"/>
      <c r="KXF235" s="120"/>
      <c r="KXG235" s="120"/>
      <c r="KXH235" s="121"/>
      <c r="KXI235" s="121"/>
      <c r="KXJ235" s="120"/>
      <c r="KXK235" s="122"/>
      <c r="KXL235" s="123"/>
      <c r="KXM235" s="124"/>
      <c r="KXN235" s="123"/>
      <c r="KXO235" s="121"/>
      <c r="KXP235" s="121"/>
      <c r="KXQ235" s="121"/>
      <c r="KXR235" s="121"/>
      <c r="KXS235" s="121"/>
      <c r="KXT235" s="121"/>
      <c r="KXU235" s="120"/>
      <c r="KXV235" s="125"/>
      <c r="KXW235" s="121"/>
      <c r="KXX235" s="121"/>
      <c r="KXY235" s="15"/>
      <c r="KXZ235" s="15"/>
      <c r="KYA235" s="120"/>
      <c r="KYB235" s="120"/>
      <c r="KYC235" s="121"/>
      <c r="KYD235" s="121"/>
      <c r="KYE235" s="120"/>
      <c r="KYF235" s="122"/>
      <c r="KYG235" s="123"/>
      <c r="KYH235" s="124"/>
      <c r="KYI235" s="123"/>
      <c r="KYJ235" s="121"/>
      <c r="KYK235" s="121"/>
      <c r="KYL235" s="121"/>
      <c r="KYM235" s="121"/>
      <c r="KYN235" s="121"/>
      <c r="KYO235" s="121"/>
      <c r="KYP235" s="120"/>
      <c r="KYQ235" s="125"/>
      <c r="KYR235" s="121"/>
      <c r="KYS235" s="121"/>
      <c r="KYT235" s="15"/>
      <c r="KYU235" s="15"/>
      <c r="KYV235" s="120"/>
      <c r="KYW235" s="120"/>
      <c r="KYX235" s="121"/>
      <c r="KYY235" s="121"/>
      <c r="KYZ235" s="120"/>
      <c r="KZA235" s="122"/>
      <c r="KZB235" s="123"/>
      <c r="KZC235" s="124"/>
      <c r="KZD235" s="123"/>
      <c r="KZE235" s="121"/>
      <c r="KZF235" s="121"/>
      <c r="KZG235" s="121"/>
      <c r="KZH235" s="121"/>
      <c r="KZI235" s="121"/>
      <c r="KZJ235" s="121"/>
      <c r="KZK235" s="120"/>
      <c r="KZL235" s="125"/>
      <c r="KZM235" s="121"/>
      <c r="KZN235" s="121"/>
      <c r="KZO235" s="15"/>
      <c r="KZP235" s="15"/>
      <c r="KZQ235" s="120"/>
      <c r="KZR235" s="120"/>
      <c r="KZS235" s="121"/>
      <c r="KZT235" s="121"/>
      <c r="KZU235" s="120"/>
      <c r="KZV235" s="122"/>
      <c r="KZW235" s="123"/>
      <c r="KZX235" s="124"/>
      <c r="KZY235" s="123"/>
      <c r="KZZ235" s="121"/>
      <c r="LAA235" s="121"/>
      <c r="LAB235" s="121"/>
      <c r="LAC235" s="121"/>
      <c r="LAD235" s="121"/>
      <c r="LAE235" s="121"/>
      <c r="LAF235" s="120"/>
      <c r="LAG235" s="125"/>
      <c r="LAH235" s="121"/>
      <c r="LAI235" s="121"/>
      <c r="LAJ235" s="15"/>
      <c r="LAK235" s="15"/>
      <c r="LAL235" s="120"/>
      <c r="LAM235" s="120"/>
      <c r="LAN235" s="121"/>
      <c r="LAO235" s="121"/>
      <c r="LAP235" s="120"/>
      <c r="LAQ235" s="122"/>
      <c r="LAR235" s="123"/>
      <c r="LAS235" s="124"/>
      <c r="LAT235" s="123"/>
      <c r="LAU235" s="121"/>
      <c r="LAV235" s="121"/>
      <c r="LAW235" s="121"/>
      <c r="LAX235" s="121"/>
      <c r="LAY235" s="121"/>
      <c r="LAZ235" s="121"/>
      <c r="LBA235" s="120"/>
      <c r="LBB235" s="125"/>
      <c r="LBC235" s="121"/>
      <c r="LBD235" s="121"/>
      <c r="LBE235" s="15"/>
      <c r="LBF235" s="15"/>
      <c r="LBG235" s="120"/>
      <c r="LBH235" s="120"/>
      <c r="LBI235" s="121"/>
      <c r="LBJ235" s="121"/>
      <c r="LBK235" s="120"/>
      <c r="LBL235" s="122"/>
      <c r="LBM235" s="123"/>
      <c r="LBN235" s="124"/>
      <c r="LBO235" s="123"/>
      <c r="LBP235" s="121"/>
      <c r="LBQ235" s="121"/>
      <c r="LBR235" s="121"/>
      <c r="LBS235" s="121"/>
      <c r="LBT235" s="121"/>
      <c r="LBU235" s="121"/>
      <c r="LBV235" s="120"/>
      <c r="LBW235" s="125"/>
      <c r="LBX235" s="121"/>
      <c r="LBY235" s="121"/>
      <c r="LBZ235" s="15"/>
      <c r="LCA235" s="15"/>
      <c r="LCB235" s="120"/>
      <c r="LCC235" s="120"/>
      <c r="LCD235" s="121"/>
      <c r="LCE235" s="121"/>
      <c r="LCF235" s="120"/>
      <c r="LCG235" s="122"/>
      <c r="LCH235" s="123"/>
      <c r="LCI235" s="124"/>
      <c r="LCJ235" s="123"/>
      <c r="LCK235" s="121"/>
      <c r="LCL235" s="121"/>
      <c r="LCM235" s="121"/>
      <c r="LCN235" s="121"/>
      <c r="LCO235" s="121"/>
      <c r="LCP235" s="121"/>
      <c r="LCQ235" s="120"/>
      <c r="LCR235" s="125"/>
      <c r="LCS235" s="121"/>
      <c r="LCT235" s="121"/>
      <c r="LCU235" s="15"/>
      <c r="LCV235" s="15"/>
      <c r="LCW235" s="120"/>
      <c r="LCX235" s="120"/>
      <c r="LCY235" s="121"/>
      <c r="LCZ235" s="121"/>
      <c r="LDA235" s="120"/>
      <c r="LDB235" s="122"/>
      <c r="LDC235" s="123"/>
      <c r="LDD235" s="124"/>
      <c r="LDE235" s="123"/>
      <c r="LDF235" s="121"/>
      <c r="LDG235" s="121"/>
      <c r="LDH235" s="121"/>
      <c r="LDI235" s="121"/>
      <c r="LDJ235" s="121"/>
      <c r="LDK235" s="121"/>
      <c r="LDL235" s="120"/>
      <c r="LDM235" s="125"/>
      <c r="LDN235" s="121"/>
      <c r="LDO235" s="121"/>
      <c r="LDP235" s="15"/>
      <c r="LDQ235" s="15"/>
      <c r="LDR235" s="120"/>
      <c r="LDS235" s="120"/>
      <c r="LDT235" s="121"/>
      <c r="LDU235" s="121"/>
      <c r="LDV235" s="120"/>
      <c r="LDW235" s="122"/>
      <c r="LDX235" s="123"/>
      <c r="LDY235" s="124"/>
      <c r="LDZ235" s="123"/>
      <c r="LEA235" s="121"/>
      <c r="LEB235" s="121"/>
      <c r="LEC235" s="121"/>
      <c r="LED235" s="121"/>
      <c r="LEE235" s="121"/>
      <c r="LEF235" s="121"/>
      <c r="LEG235" s="120"/>
      <c r="LEH235" s="125"/>
      <c r="LEI235" s="121"/>
      <c r="LEJ235" s="121"/>
      <c r="LEK235" s="15"/>
      <c r="LEL235" s="15"/>
      <c r="LEM235" s="120"/>
      <c r="LEN235" s="120"/>
      <c r="LEO235" s="121"/>
      <c r="LEP235" s="121"/>
      <c r="LEQ235" s="120"/>
      <c r="LER235" s="122"/>
      <c r="LES235" s="123"/>
      <c r="LET235" s="124"/>
      <c r="LEU235" s="123"/>
      <c r="LEV235" s="121"/>
      <c r="LEW235" s="121"/>
      <c r="LEX235" s="121"/>
      <c r="LEY235" s="121"/>
      <c r="LEZ235" s="121"/>
      <c r="LFA235" s="121"/>
      <c r="LFB235" s="120"/>
      <c r="LFC235" s="125"/>
      <c r="LFD235" s="121"/>
      <c r="LFE235" s="121"/>
      <c r="LFF235" s="15"/>
      <c r="LFG235" s="15"/>
      <c r="LFH235" s="120"/>
      <c r="LFI235" s="120"/>
      <c r="LFJ235" s="121"/>
      <c r="LFK235" s="121"/>
      <c r="LFL235" s="120"/>
      <c r="LFM235" s="122"/>
      <c r="LFN235" s="123"/>
      <c r="LFO235" s="124"/>
      <c r="LFP235" s="123"/>
      <c r="LFQ235" s="121"/>
      <c r="LFR235" s="121"/>
      <c r="LFS235" s="121"/>
      <c r="LFT235" s="121"/>
      <c r="LFU235" s="121"/>
      <c r="LFV235" s="121"/>
      <c r="LFW235" s="120"/>
      <c r="LFX235" s="125"/>
      <c r="LFY235" s="121"/>
      <c r="LFZ235" s="121"/>
      <c r="LGA235" s="15"/>
      <c r="LGB235" s="15"/>
      <c r="LGC235" s="120"/>
      <c r="LGD235" s="120"/>
      <c r="LGE235" s="121"/>
      <c r="LGF235" s="121"/>
      <c r="LGG235" s="120"/>
      <c r="LGH235" s="122"/>
      <c r="LGI235" s="123"/>
      <c r="LGJ235" s="124"/>
      <c r="LGK235" s="123"/>
      <c r="LGL235" s="121"/>
      <c r="LGM235" s="121"/>
      <c r="LGN235" s="121"/>
      <c r="LGO235" s="121"/>
      <c r="LGP235" s="121"/>
      <c r="LGQ235" s="121"/>
      <c r="LGR235" s="120"/>
      <c r="LGS235" s="125"/>
      <c r="LGT235" s="121"/>
      <c r="LGU235" s="121"/>
      <c r="LGV235" s="15"/>
      <c r="LGW235" s="15"/>
      <c r="LGX235" s="120"/>
      <c r="LGY235" s="120"/>
      <c r="LGZ235" s="121"/>
      <c r="LHA235" s="121"/>
      <c r="LHB235" s="120"/>
      <c r="LHC235" s="122"/>
      <c r="LHD235" s="123"/>
      <c r="LHE235" s="124"/>
      <c r="LHF235" s="123"/>
      <c r="LHG235" s="121"/>
      <c r="LHH235" s="121"/>
      <c r="LHI235" s="121"/>
      <c r="LHJ235" s="121"/>
      <c r="LHK235" s="121"/>
      <c r="LHL235" s="121"/>
      <c r="LHM235" s="120"/>
      <c r="LHN235" s="125"/>
      <c r="LHO235" s="121"/>
      <c r="LHP235" s="121"/>
      <c r="LHQ235" s="15"/>
      <c r="LHR235" s="15"/>
      <c r="LHS235" s="120"/>
      <c r="LHT235" s="120"/>
      <c r="LHU235" s="121"/>
      <c r="LHV235" s="121"/>
      <c r="LHW235" s="120"/>
      <c r="LHX235" s="122"/>
      <c r="LHY235" s="123"/>
      <c r="LHZ235" s="124"/>
      <c r="LIA235" s="123"/>
      <c r="LIB235" s="121"/>
      <c r="LIC235" s="121"/>
      <c r="LID235" s="121"/>
      <c r="LIE235" s="121"/>
      <c r="LIF235" s="121"/>
      <c r="LIG235" s="121"/>
      <c r="LIH235" s="120"/>
      <c r="LII235" s="125"/>
      <c r="LIJ235" s="121"/>
      <c r="LIK235" s="121"/>
      <c r="LIL235" s="15"/>
      <c r="LIM235" s="15"/>
      <c r="LIN235" s="120"/>
      <c r="LIO235" s="120"/>
      <c r="LIP235" s="121"/>
      <c r="LIQ235" s="121"/>
      <c r="LIR235" s="120"/>
      <c r="LIS235" s="122"/>
      <c r="LIT235" s="123"/>
      <c r="LIU235" s="124"/>
      <c r="LIV235" s="123"/>
      <c r="LIW235" s="121"/>
      <c r="LIX235" s="121"/>
      <c r="LIY235" s="121"/>
      <c r="LIZ235" s="121"/>
      <c r="LJA235" s="121"/>
      <c r="LJB235" s="121"/>
      <c r="LJC235" s="120"/>
      <c r="LJD235" s="125"/>
      <c r="LJE235" s="121"/>
      <c r="LJF235" s="121"/>
      <c r="LJG235" s="15"/>
      <c r="LJH235" s="15"/>
      <c r="LJI235" s="120"/>
      <c r="LJJ235" s="120"/>
      <c r="LJK235" s="121"/>
      <c r="LJL235" s="121"/>
      <c r="LJM235" s="120"/>
      <c r="LJN235" s="122"/>
      <c r="LJO235" s="123"/>
      <c r="LJP235" s="124"/>
      <c r="LJQ235" s="123"/>
      <c r="LJR235" s="121"/>
      <c r="LJS235" s="121"/>
      <c r="LJT235" s="121"/>
      <c r="LJU235" s="121"/>
      <c r="LJV235" s="121"/>
      <c r="LJW235" s="121"/>
      <c r="LJX235" s="120"/>
      <c r="LJY235" s="125"/>
      <c r="LJZ235" s="121"/>
      <c r="LKA235" s="121"/>
      <c r="LKB235" s="15"/>
      <c r="LKC235" s="15"/>
      <c r="LKD235" s="120"/>
      <c r="LKE235" s="120"/>
      <c r="LKF235" s="121"/>
      <c r="LKG235" s="121"/>
      <c r="LKH235" s="120"/>
      <c r="LKI235" s="122"/>
      <c r="LKJ235" s="123"/>
      <c r="LKK235" s="124"/>
      <c r="LKL235" s="123"/>
      <c r="LKM235" s="121"/>
      <c r="LKN235" s="121"/>
      <c r="LKO235" s="121"/>
      <c r="LKP235" s="121"/>
      <c r="LKQ235" s="121"/>
      <c r="LKR235" s="121"/>
      <c r="LKS235" s="120"/>
      <c r="LKT235" s="125"/>
      <c r="LKU235" s="121"/>
      <c r="LKV235" s="121"/>
      <c r="LKW235" s="15"/>
      <c r="LKX235" s="15"/>
      <c r="LKY235" s="120"/>
      <c r="LKZ235" s="120"/>
      <c r="LLA235" s="121"/>
      <c r="LLB235" s="121"/>
      <c r="LLC235" s="120"/>
      <c r="LLD235" s="122"/>
      <c r="LLE235" s="123"/>
      <c r="LLF235" s="124"/>
      <c r="LLG235" s="123"/>
      <c r="LLH235" s="121"/>
      <c r="LLI235" s="121"/>
      <c r="LLJ235" s="121"/>
      <c r="LLK235" s="121"/>
      <c r="LLL235" s="121"/>
      <c r="LLM235" s="121"/>
      <c r="LLN235" s="120"/>
      <c r="LLO235" s="125"/>
      <c r="LLP235" s="121"/>
      <c r="LLQ235" s="121"/>
      <c r="LLR235" s="15"/>
      <c r="LLS235" s="15"/>
      <c r="LLT235" s="120"/>
      <c r="LLU235" s="120"/>
      <c r="LLV235" s="121"/>
      <c r="LLW235" s="121"/>
      <c r="LLX235" s="120"/>
      <c r="LLY235" s="122"/>
      <c r="LLZ235" s="123"/>
      <c r="LMA235" s="124"/>
      <c r="LMB235" s="123"/>
      <c r="LMC235" s="121"/>
      <c r="LMD235" s="121"/>
      <c r="LME235" s="121"/>
      <c r="LMF235" s="121"/>
      <c r="LMG235" s="121"/>
      <c r="LMH235" s="121"/>
      <c r="LMI235" s="120"/>
      <c r="LMJ235" s="125"/>
      <c r="LMK235" s="121"/>
      <c r="LML235" s="121"/>
      <c r="LMM235" s="15"/>
      <c r="LMN235" s="15"/>
      <c r="LMO235" s="120"/>
      <c r="LMP235" s="120"/>
      <c r="LMQ235" s="121"/>
      <c r="LMR235" s="121"/>
      <c r="LMS235" s="120"/>
      <c r="LMT235" s="122"/>
      <c r="LMU235" s="123"/>
      <c r="LMV235" s="124"/>
      <c r="LMW235" s="123"/>
      <c r="LMX235" s="121"/>
      <c r="LMY235" s="121"/>
      <c r="LMZ235" s="121"/>
      <c r="LNA235" s="121"/>
      <c r="LNB235" s="121"/>
      <c r="LNC235" s="121"/>
      <c r="LND235" s="120"/>
      <c r="LNE235" s="125"/>
      <c r="LNF235" s="121"/>
      <c r="LNG235" s="121"/>
      <c r="LNH235" s="15"/>
      <c r="LNI235" s="15"/>
      <c r="LNJ235" s="120"/>
      <c r="LNK235" s="120"/>
      <c r="LNL235" s="121"/>
      <c r="LNM235" s="121"/>
      <c r="LNN235" s="120"/>
      <c r="LNO235" s="122"/>
      <c r="LNP235" s="123"/>
      <c r="LNQ235" s="124"/>
      <c r="LNR235" s="123"/>
      <c r="LNS235" s="121"/>
      <c r="LNT235" s="121"/>
      <c r="LNU235" s="121"/>
      <c r="LNV235" s="121"/>
      <c r="LNW235" s="121"/>
      <c r="LNX235" s="121"/>
      <c r="LNY235" s="120"/>
      <c r="LNZ235" s="125"/>
      <c r="LOA235" s="121"/>
      <c r="LOB235" s="121"/>
      <c r="LOC235" s="15"/>
      <c r="LOD235" s="15"/>
      <c r="LOE235" s="120"/>
      <c r="LOF235" s="120"/>
      <c r="LOG235" s="121"/>
      <c r="LOH235" s="121"/>
      <c r="LOI235" s="120"/>
      <c r="LOJ235" s="122"/>
      <c r="LOK235" s="123"/>
      <c r="LOL235" s="124"/>
      <c r="LOM235" s="123"/>
      <c r="LON235" s="121"/>
      <c r="LOO235" s="121"/>
      <c r="LOP235" s="121"/>
      <c r="LOQ235" s="121"/>
      <c r="LOR235" s="121"/>
      <c r="LOS235" s="121"/>
      <c r="LOT235" s="120"/>
      <c r="LOU235" s="125"/>
      <c r="LOV235" s="121"/>
      <c r="LOW235" s="121"/>
      <c r="LOX235" s="15"/>
      <c r="LOY235" s="15"/>
      <c r="LOZ235" s="120"/>
      <c r="LPA235" s="120"/>
      <c r="LPB235" s="121"/>
      <c r="LPC235" s="121"/>
      <c r="LPD235" s="120"/>
      <c r="LPE235" s="122"/>
      <c r="LPF235" s="123"/>
      <c r="LPG235" s="124"/>
      <c r="LPH235" s="123"/>
      <c r="LPI235" s="121"/>
      <c r="LPJ235" s="121"/>
      <c r="LPK235" s="121"/>
      <c r="LPL235" s="121"/>
      <c r="LPM235" s="121"/>
      <c r="LPN235" s="121"/>
      <c r="LPO235" s="120"/>
      <c r="LPP235" s="125"/>
      <c r="LPQ235" s="121"/>
      <c r="LPR235" s="121"/>
      <c r="LPS235" s="15"/>
      <c r="LPT235" s="15"/>
      <c r="LPU235" s="120"/>
      <c r="LPV235" s="120"/>
      <c r="LPW235" s="121"/>
      <c r="LPX235" s="121"/>
      <c r="LPY235" s="120"/>
      <c r="LPZ235" s="122"/>
      <c r="LQA235" s="123"/>
      <c r="LQB235" s="124"/>
      <c r="LQC235" s="123"/>
      <c r="LQD235" s="121"/>
      <c r="LQE235" s="121"/>
      <c r="LQF235" s="121"/>
      <c r="LQG235" s="121"/>
      <c r="LQH235" s="121"/>
      <c r="LQI235" s="121"/>
      <c r="LQJ235" s="120"/>
      <c r="LQK235" s="125"/>
      <c r="LQL235" s="121"/>
      <c r="LQM235" s="121"/>
      <c r="LQN235" s="15"/>
      <c r="LQO235" s="15"/>
      <c r="LQP235" s="120"/>
      <c r="LQQ235" s="120"/>
      <c r="LQR235" s="121"/>
      <c r="LQS235" s="121"/>
      <c r="LQT235" s="120"/>
      <c r="LQU235" s="122"/>
      <c r="LQV235" s="123"/>
      <c r="LQW235" s="124"/>
      <c r="LQX235" s="123"/>
      <c r="LQY235" s="121"/>
      <c r="LQZ235" s="121"/>
      <c r="LRA235" s="121"/>
      <c r="LRB235" s="121"/>
      <c r="LRC235" s="121"/>
      <c r="LRD235" s="121"/>
      <c r="LRE235" s="120"/>
      <c r="LRF235" s="125"/>
      <c r="LRG235" s="121"/>
      <c r="LRH235" s="121"/>
      <c r="LRI235" s="15"/>
      <c r="LRJ235" s="15"/>
      <c r="LRK235" s="120"/>
      <c r="LRL235" s="120"/>
      <c r="LRM235" s="121"/>
      <c r="LRN235" s="121"/>
      <c r="LRO235" s="120"/>
      <c r="LRP235" s="122"/>
      <c r="LRQ235" s="123"/>
      <c r="LRR235" s="124"/>
      <c r="LRS235" s="123"/>
      <c r="LRT235" s="121"/>
      <c r="LRU235" s="121"/>
      <c r="LRV235" s="121"/>
      <c r="LRW235" s="121"/>
      <c r="LRX235" s="121"/>
      <c r="LRY235" s="121"/>
      <c r="LRZ235" s="120"/>
      <c r="LSA235" s="125"/>
      <c r="LSB235" s="121"/>
      <c r="LSC235" s="121"/>
      <c r="LSD235" s="15"/>
      <c r="LSE235" s="15"/>
      <c r="LSF235" s="120"/>
      <c r="LSG235" s="120"/>
      <c r="LSH235" s="121"/>
      <c r="LSI235" s="121"/>
      <c r="LSJ235" s="120"/>
      <c r="LSK235" s="122"/>
      <c r="LSL235" s="123"/>
      <c r="LSM235" s="124"/>
      <c r="LSN235" s="123"/>
      <c r="LSO235" s="121"/>
      <c r="LSP235" s="121"/>
      <c r="LSQ235" s="121"/>
      <c r="LSR235" s="121"/>
      <c r="LSS235" s="121"/>
      <c r="LST235" s="121"/>
      <c r="LSU235" s="120"/>
      <c r="LSV235" s="125"/>
      <c r="LSW235" s="121"/>
      <c r="LSX235" s="121"/>
      <c r="LSY235" s="15"/>
      <c r="LSZ235" s="15"/>
      <c r="LTA235" s="120"/>
      <c r="LTB235" s="120"/>
      <c r="LTC235" s="121"/>
      <c r="LTD235" s="121"/>
      <c r="LTE235" s="120"/>
      <c r="LTF235" s="122"/>
      <c r="LTG235" s="123"/>
      <c r="LTH235" s="124"/>
      <c r="LTI235" s="123"/>
      <c r="LTJ235" s="121"/>
      <c r="LTK235" s="121"/>
      <c r="LTL235" s="121"/>
      <c r="LTM235" s="121"/>
      <c r="LTN235" s="121"/>
      <c r="LTO235" s="121"/>
      <c r="LTP235" s="120"/>
      <c r="LTQ235" s="125"/>
      <c r="LTR235" s="121"/>
      <c r="LTS235" s="121"/>
      <c r="LTT235" s="15"/>
      <c r="LTU235" s="15"/>
      <c r="LTV235" s="120"/>
      <c r="LTW235" s="120"/>
      <c r="LTX235" s="121"/>
      <c r="LTY235" s="121"/>
      <c r="LTZ235" s="120"/>
      <c r="LUA235" s="122"/>
      <c r="LUB235" s="123"/>
      <c r="LUC235" s="124"/>
      <c r="LUD235" s="123"/>
      <c r="LUE235" s="121"/>
      <c r="LUF235" s="121"/>
      <c r="LUG235" s="121"/>
      <c r="LUH235" s="121"/>
      <c r="LUI235" s="121"/>
      <c r="LUJ235" s="121"/>
      <c r="LUK235" s="120"/>
      <c r="LUL235" s="125"/>
      <c r="LUM235" s="121"/>
      <c r="LUN235" s="121"/>
      <c r="LUO235" s="15"/>
      <c r="LUP235" s="15"/>
      <c r="LUQ235" s="120"/>
      <c r="LUR235" s="120"/>
      <c r="LUS235" s="121"/>
      <c r="LUT235" s="121"/>
      <c r="LUU235" s="120"/>
      <c r="LUV235" s="122"/>
      <c r="LUW235" s="123"/>
      <c r="LUX235" s="124"/>
      <c r="LUY235" s="123"/>
      <c r="LUZ235" s="121"/>
      <c r="LVA235" s="121"/>
      <c r="LVB235" s="121"/>
      <c r="LVC235" s="121"/>
      <c r="LVD235" s="121"/>
      <c r="LVE235" s="121"/>
      <c r="LVF235" s="120"/>
      <c r="LVG235" s="125"/>
      <c r="LVH235" s="121"/>
      <c r="LVI235" s="121"/>
      <c r="LVJ235" s="15"/>
      <c r="LVK235" s="15"/>
      <c r="LVL235" s="120"/>
      <c r="LVM235" s="120"/>
      <c r="LVN235" s="121"/>
      <c r="LVO235" s="121"/>
      <c r="LVP235" s="120"/>
      <c r="LVQ235" s="122"/>
      <c r="LVR235" s="123"/>
      <c r="LVS235" s="124"/>
      <c r="LVT235" s="123"/>
      <c r="LVU235" s="121"/>
      <c r="LVV235" s="121"/>
      <c r="LVW235" s="121"/>
      <c r="LVX235" s="121"/>
      <c r="LVY235" s="121"/>
      <c r="LVZ235" s="121"/>
      <c r="LWA235" s="120"/>
      <c r="LWB235" s="125"/>
      <c r="LWC235" s="121"/>
      <c r="LWD235" s="121"/>
      <c r="LWE235" s="15"/>
      <c r="LWF235" s="15"/>
      <c r="LWG235" s="120"/>
      <c r="LWH235" s="120"/>
      <c r="LWI235" s="121"/>
      <c r="LWJ235" s="121"/>
      <c r="LWK235" s="120"/>
      <c r="LWL235" s="122"/>
      <c r="LWM235" s="123"/>
      <c r="LWN235" s="124"/>
      <c r="LWO235" s="123"/>
      <c r="LWP235" s="121"/>
      <c r="LWQ235" s="121"/>
      <c r="LWR235" s="121"/>
      <c r="LWS235" s="121"/>
      <c r="LWT235" s="121"/>
      <c r="LWU235" s="121"/>
      <c r="LWV235" s="120"/>
      <c r="LWW235" s="125"/>
      <c r="LWX235" s="121"/>
      <c r="LWY235" s="121"/>
      <c r="LWZ235" s="15"/>
      <c r="LXA235" s="15"/>
      <c r="LXB235" s="120"/>
      <c r="LXC235" s="120"/>
      <c r="LXD235" s="121"/>
      <c r="LXE235" s="121"/>
      <c r="LXF235" s="120"/>
      <c r="LXG235" s="122"/>
      <c r="LXH235" s="123"/>
      <c r="LXI235" s="124"/>
      <c r="LXJ235" s="123"/>
      <c r="LXK235" s="121"/>
      <c r="LXL235" s="121"/>
      <c r="LXM235" s="121"/>
      <c r="LXN235" s="121"/>
      <c r="LXO235" s="121"/>
      <c r="LXP235" s="121"/>
      <c r="LXQ235" s="120"/>
      <c r="LXR235" s="125"/>
      <c r="LXS235" s="121"/>
      <c r="LXT235" s="121"/>
      <c r="LXU235" s="15"/>
      <c r="LXV235" s="15"/>
      <c r="LXW235" s="120"/>
      <c r="LXX235" s="120"/>
      <c r="LXY235" s="121"/>
      <c r="LXZ235" s="121"/>
      <c r="LYA235" s="120"/>
      <c r="LYB235" s="122"/>
      <c r="LYC235" s="123"/>
      <c r="LYD235" s="124"/>
      <c r="LYE235" s="123"/>
      <c r="LYF235" s="121"/>
      <c r="LYG235" s="121"/>
      <c r="LYH235" s="121"/>
      <c r="LYI235" s="121"/>
      <c r="LYJ235" s="121"/>
      <c r="LYK235" s="121"/>
      <c r="LYL235" s="120"/>
      <c r="LYM235" s="125"/>
      <c r="LYN235" s="121"/>
      <c r="LYO235" s="121"/>
      <c r="LYP235" s="15"/>
      <c r="LYQ235" s="15"/>
      <c r="LYR235" s="120"/>
      <c r="LYS235" s="120"/>
      <c r="LYT235" s="121"/>
      <c r="LYU235" s="121"/>
      <c r="LYV235" s="120"/>
      <c r="LYW235" s="122"/>
      <c r="LYX235" s="123"/>
      <c r="LYY235" s="124"/>
      <c r="LYZ235" s="123"/>
      <c r="LZA235" s="121"/>
      <c r="LZB235" s="121"/>
      <c r="LZC235" s="121"/>
      <c r="LZD235" s="121"/>
      <c r="LZE235" s="121"/>
      <c r="LZF235" s="121"/>
      <c r="LZG235" s="120"/>
      <c r="LZH235" s="125"/>
      <c r="LZI235" s="121"/>
      <c r="LZJ235" s="121"/>
      <c r="LZK235" s="15"/>
      <c r="LZL235" s="15"/>
      <c r="LZM235" s="120"/>
      <c r="LZN235" s="120"/>
      <c r="LZO235" s="121"/>
      <c r="LZP235" s="121"/>
      <c r="LZQ235" s="120"/>
      <c r="LZR235" s="122"/>
      <c r="LZS235" s="123"/>
      <c r="LZT235" s="124"/>
      <c r="LZU235" s="123"/>
      <c r="LZV235" s="121"/>
      <c r="LZW235" s="121"/>
      <c r="LZX235" s="121"/>
      <c r="LZY235" s="121"/>
      <c r="LZZ235" s="121"/>
      <c r="MAA235" s="121"/>
      <c r="MAB235" s="120"/>
      <c r="MAC235" s="125"/>
      <c r="MAD235" s="121"/>
      <c r="MAE235" s="121"/>
      <c r="MAF235" s="15"/>
      <c r="MAG235" s="15"/>
      <c r="MAH235" s="120"/>
      <c r="MAI235" s="120"/>
      <c r="MAJ235" s="121"/>
      <c r="MAK235" s="121"/>
      <c r="MAL235" s="120"/>
      <c r="MAM235" s="122"/>
      <c r="MAN235" s="123"/>
      <c r="MAO235" s="124"/>
      <c r="MAP235" s="123"/>
      <c r="MAQ235" s="121"/>
      <c r="MAR235" s="121"/>
      <c r="MAS235" s="121"/>
      <c r="MAT235" s="121"/>
      <c r="MAU235" s="121"/>
      <c r="MAV235" s="121"/>
      <c r="MAW235" s="120"/>
      <c r="MAX235" s="125"/>
      <c r="MAY235" s="121"/>
      <c r="MAZ235" s="121"/>
      <c r="MBA235" s="15"/>
      <c r="MBB235" s="15"/>
      <c r="MBC235" s="120"/>
      <c r="MBD235" s="120"/>
      <c r="MBE235" s="121"/>
      <c r="MBF235" s="121"/>
      <c r="MBG235" s="120"/>
      <c r="MBH235" s="122"/>
      <c r="MBI235" s="123"/>
      <c r="MBJ235" s="124"/>
      <c r="MBK235" s="123"/>
      <c r="MBL235" s="121"/>
      <c r="MBM235" s="121"/>
      <c r="MBN235" s="121"/>
      <c r="MBO235" s="121"/>
      <c r="MBP235" s="121"/>
      <c r="MBQ235" s="121"/>
      <c r="MBR235" s="120"/>
      <c r="MBS235" s="125"/>
      <c r="MBT235" s="121"/>
      <c r="MBU235" s="121"/>
      <c r="MBV235" s="15"/>
      <c r="MBW235" s="15"/>
      <c r="MBX235" s="120"/>
      <c r="MBY235" s="120"/>
      <c r="MBZ235" s="121"/>
      <c r="MCA235" s="121"/>
      <c r="MCB235" s="120"/>
      <c r="MCC235" s="122"/>
      <c r="MCD235" s="123"/>
      <c r="MCE235" s="124"/>
      <c r="MCF235" s="123"/>
      <c r="MCG235" s="121"/>
      <c r="MCH235" s="121"/>
      <c r="MCI235" s="121"/>
      <c r="MCJ235" s="121"/>
      <c r="MCK235" s="121"/>
      <c r="MCL235" s="121"/>
      <c r="MCM235" s="120"/>
      <c r="MCN235" s="125"/>
      <c r="MCO235" s="121"/>
      <c r="MCP235" s="121"/>
      <c r="MCQ235" s="15"/>
      <c r="MCR235" s="15"/>
      <c r="MCS235" s="120"/>
      <c r="MCT235" s="120"/>
      <c r="MCU235" s="121"/>
      <c r="MCV235" s="121"/>
      <c r="MCW235" s="120"/>
      <c r="MCX235" s="122"/>
      <c r="MCY235" s="123"/>
      <c r="MCZ235" s="124"/>
      <c r="MDA235" s="123"/>
      <c r="MDB235" s="121"/>
      <c r="MDC235" s="121"/>
      <c r="MDD235" s="121"/>
      <c r="MDE235" s="121"/>
      <c r="MDF235" s="121"/>
      <c r="MDG235" s="121"/>
      <c r="MDH235" s="120"/>
      <c r="MDI235" s="125"/>
      <c r="MDJ235" s="121"/>
      <c r="MDK235" s="121"/>
      <c r="MDL235" s="15"/>
      <c r="MDM235" s="15"/>
      <c r="MDN235" s="120"/>
      <c r="MDO235" s="120"/>
      <c r="MDP235" s="121"/>
      <c r="MDQ235" s="121"/>
      <c r="MDR235" s="120"/>
      <c r="MDS235" s="122"/>
      <c r="MDT235" s="123"/>
      <c r="MDU235" s="124"/>
      <c r="MDV235" s="123"/>
      <c r="MDW235" s="121"/>
      <c r="MDX235" s="121"/>
      <c r="MDY235" s="121"/>
      <c r="MDZ235" s="121"/>
      <c r="MEA235" s="121"/>
      <c r="MEB235" s="121"/>
      <c r="MEC235" s="120"/>
      <c r="MED235" s="125"/>
      <c r="MEE235" s="121"/>
      <c r="MEF235" s="121"/>
      <c r="MEG235" s="15"/>
      <c r="MEH235" s="15"/>
      <c r="MEI235" s="120"/>
      <c r="MEJ235" s="120"/>
      <c r="MEK235" s="121"/>
      <c r="MEL235" s="121"/>
      <c r="MEM235" s="120"/>
      <c r="MEN235" s="122"/>
      <c r="MEO235" s="123"/>
      <c r="MEP235" s="124"/>
      <c r="MEQ235" s="123"/>
      <c r="MER235" s="121"/>
      <c r="MES235" s="121"/>
      <c r="MET235" s="121"/>
      <c r="MEU235" s="121"/>
      <c r="MEV235" s="121"/>
      <c r="MEW235" s="121"/>
      <c r="MEX235" s="120"/>
      <c r="MEY235" s="125"/>
      <c r="MEZ235" s="121"/>
      <c r="MFA235" s="121"/>
      <c r="MFB235" s="15"/>
      <c r="MFC235" s="15"/>
      <c r="MFD235" s="120"/>
      <c r="MFE235" s="120"/>
      <c r="MFF235" s="121"/>
      <c r="MFG235" s="121"/>
      <c r="MFH235" s="120"/>
      <c r="MFI235" s="122"/>
      <c r="MFJ235" s="123"/>
      <c r="MFK235" s="124"/>
      <c r="MFL235" s="123"/>
      <c r="MFM235" s="121"/>
      <c r="MFN235" s="121"/>
      <c r="MFO235" s="121"/>
      <c r="MFP235" s="121"/>
      <c r="MFQ235" s="121"/>
      <c r="MFR235" s="121"/>
      <c r="MFS235" s="120"/>
      <c r="MFT235" s="125"/>
      <c r="MFU235" s="121"/>
      <c r="MFV235" s="121"/>
      <c r="MFW235" s="15"/>
      <c r="MFX235" s="15"/>
      <c r="MFY235" s="120"/>
      <c r="MFZ235" s="120"/>
      <c r="MGA235" s="121"/>
      <c r="MGB235" s="121"/>
      <c r="MGC235" s="120"/>
      <c r="MGD235" s="122"/>
      <c r="MGE235" s="123"/>
      <c r="MGF235" s="124"/>
      <c r="MGG235" s="123"/>
      <c r="MGH235" s="121"/>
      <c r="MGI235" s="121"/>
      <c r="MGJ235" s="121"/>
      <c r="MGK235" s="121"/>
      <c r="MGL235" s="121"/>
      <c r="MGM235" s="121"/>
      <c r="MGN235" s="120"/>
      <c r="MGO235" s="125"/>
      <c r="MGP235" s="121"/>
      <c r="MGQ235" s="121"/>
      <c r="MGR235" s="15"/>
      <c r="MGS235" s="15"/>
      <c r="MGT235" s="120"/>
      <c r="MGU235" s="120"/>
      <c r="MGV235" s="121"/>
      <c r="MGW235" s="121"/>
      <c r="MGX235" s="120"/>
      <c r="MGY235" s="122"/>
      <c r="MGZ235" s="123"/>
      <c r="MHA235" s="124"/>
      <c r="MHB235" s="123"/>
      <c r="MHC235" s="121"/>
      <c r="MHD235" s="121"/>
      <c r="MHE235" s="121"/>
      <c r="MHF235" s="121"/>
      <c r="MHG235" s="121"/>
      <c r="MHH235" s="121"/>
      <c r="MHI235" s="120"/>
      <c r="MHJ235" s="125"/>
      <c r="MHK235" s="121"/>
      <c r="MHL235" s="121"/>
      <c r="MHM235" s="15"/>
      <c r="MHN235" s="15"/>
      <c r="MHO235" s="120"/>
      <c r="MHP235" s="120"/>
      <c r="MHQ235" s="121"/>
      <c r="MHR235" s="121"/>
      <c r="MHS235" s="120"/>
      <c r="MHT235" s="122"/>
      <c r="MHU235" s="123"/>
      <c r="MHV235" s="124"/>
      <c r="MHW235" s="123"/>
      <c r="MHX235" s="121"/>
      <c r="MHY235" s="121"/>
      <c r="MHZ235" s="121"/>
      <c r="MIA235" s="121"/>
      <c r="MIB235" s="121"/>
      <c r="MIC235" s="121"/>
      <c r="MID235" s="120"/>
      <c r="MIE235" s="125"/>
      <c r="MIF235" s="121"/>
      <c r="MIG235" s="121"/>
      <c r="MIH235" s="15"/>
      <c r="MII235" s="15"/>
      <c r="MIJ235" s="120"/>
      <c r="MIK235" s="120"/>
      <c r="MIL235" s="121"/>
      <c r="MIM235" s="121"/>
      <c r="MIN235" s="120"/>
      <c r="MIO235" s="122"/>
      <c r="MIP235" s="123"/>
      <c r="MIQ235" s="124"/>
      <c r="MIR235" s="123"/>
      <c r="MIS235" s="121"/>
      <c r="MIT235" s="121"/>
      <c r="MIU235" s="121"/>
      <c r="MIV235" s="121"/>
      <c r="MIW235" s="121"/>
      <c r="MIX235" s="121"/>
      <c r="MIY235" s="120"/>
      <c r="MIZ235" s="125"/>
      <c r="MJA235" s="121"/>
      <c r="MJB235" s="121"/>
      <c r="MJC235" s="15"/>
      <c r="MJD235" s="15"/>
      <c r="MJE235" s="120"/>
      <c r="MJF235" s="120"/>
      <c r="MJG235" s="121"/>
      <c r="MJH235" s="121"/>
      <c r="MJI235" s="120"/>
      <c r="MJJ235" s="122"/>
      <c r="MJK235" s="123"/>
      <c r="MJL235" s="124"/>
      <c r="MJM235" s="123"/>
      <c r="MJN235" s="121"/>
      <c r="MJO235" s="121"/>
      <c r="MJP235" s="121"/>
      <c r="MJQ235" s="121"/>
      <c r="MJR235" s="121"/>
      <c r="MJS235" s="121"/>
      <c r="MJT235" s="120"/>
      <c r="MJU235" s="125"/>
      <c r="MJV235" s="121"/>
      <c r="MJW235" s="121"/>
      <c r="MJX235" s="15"/>
      <c r="MJY235" s="15"/>
      <c r="MJZ235" s="120"/>
      <c r="MKA235" s="120"/>
      <c r="MKB235" s="121"/>
      <c r="MKC235" s="121"/>
      <c r="MKD235" s="120"/>
      <c r="MKE235" s="122"/>
      <c r="MKF235" s="123"/>
      <c r="MKG235" s="124"/>
      <c r="MKH235" s="123"/>
      <c r="MKI235" s="121"/>
      <c r="MKJ235" s="121"/>
      <c r="MKK235" s="121"/>
      <c r="MKL235" s="121"/>
      <c r="MKM235" s="121"/>
      <c r="MKN235" s="121"/>
      <c r="MKO235" s="120"/>
      <c r="MKP235" s="125"/>
      <c r="MKQ235" s="121"/>
      <c r="MKR235" s="121"/>
      <c r="MKS235" s="15"/>
      <c r="MKT235" s="15"/>
      <c r="MKU235" s="120"/>
      <c r="MKV235" s="120"/>
      <c r="MKW235" s="121"/>
      <c r="MKX235" s="121"/>
      <c r="MKY235" s="120"/>
      <c r="MKZ235" s="122"/>
      <c r="MLA235" s="123"/>
      <c r="MLB235" s="124"/>
      <c r="MLC235" s="123"/>
      <c r="MLD235" s="121"/>
      <c r="MLE235" s="121"/>
      <c r="MLF235" s="121"/>
      <c r="MLG235" s="121"/>
      <c r="MLH235" s="121"/>
      <c r="MLI235" s="121"/>
      <c r="MLJ235" s="120"/>
      <c r="MLK235" s="125"/>
      <c r="MLL235" s="121"/>
      <c r="MLM235" s="121"/>
      <c r="MLN235" s="15"/>
      <c r="MLO235" s="15"/>
      <c r="MLP235" s="120"/>
      <c r="MLQ235" s="120"/>
      <c r="MLR235" s="121"/>
      <c r="MLS235" s="121"/>
      <c r="MLT235" s="120"/>
      <c r="MLU235" s="122"/>
      <c r="MLV235" s="123"/>
      <c r="MLW235" s="124"/>
      <c r="MLX235" s="123"/>
      <c r="MLY235" s="121"/>
      <c r="MLZ235" s="121"/>
      <c r="MMA235" s="121"/>
      <c r="MMB235" s="121"/>
      <c r="MMC235" s="121"/>
      <c r="MMD235" s="121"/>
      <c r="MME235" s="120"/>
      <c r="MMF235" s="125"/>
      <c r="MMG235" s="121"/>
      <c r="MMH235" s="121"/>
      <c r="MMI235" s="15"/>
      <c r="MMJ235" s="15"/>
      <c r="MMK235" s="120"/>
      <c r="MML235" s="120"/>
      <c r="MMM235" s="121"/>
      <c r="MMN235" s="121"/>
      <c r="MMO235" s="120"/>
      <c r="MMP235" s="122"/>
      <c r="MMQ235" s="123"/>
      <c r="MMR235" s="124"/>
      <c r="MMS235" s="123"/>
      <c r="MMT235" s="121"/>
      <c r="MMU235" s="121"/>
      <c r="MMV235" s="121"/>
      <c r="MMW235" s="121"/>
      <c r="MMX235" s="121"/>
      <c r="MMY235" s="121"/>
      <c r="MMZ235" s="120"/>
      <c r="MNA235" s="125"/>
      <c r="MNB235" s="121"/>
      <c r="MNC235" s="121"/>
      <c r="MND235" s="15"/>
      <c r="MNE235" s="15"/>
      <c r="MNF235" s="120"/>
      <c r="MNG235" s="120"/>
      <c r="MNH235" s="121"/>
      <c r="MNI235" s="121"/>
      <c r="MNJ235" s="120"/>
      <c r="MNK235" s="122"/>
      <c r="MNL235" s="123"/>
      <c r="MNM235" s="124"/>
      <c r="MNN235" s="123"/>
      <c r="MNO235" s="121"/>
      <c r="MNP235" s="121"/>
      <c r="MNQ235" s="121"/>
      <c r="MNR235" s="121"/>
      <c r="MNS235" s="121"/>
      <c r="MNT235" s="121"/>
      <c r="MNU235" s="120"/>
      <c r="MNV235" s="125"/>
      <c r="MNW235" s="121"/>
      <c r="MNX235" s="121"/>
      <c r="MNY235" s="15"/>
      <c r="MNZ235" s="15"/>
      <c r="MOA235" s="120"/>
      <c r="MOB235" s="120"/>
      <c r="MOC235" s="121"/>
      <c r="MOD235" s="121"/>
      <c r="MOE235" s="120"/>
      <c r="MOF235" s="122"/>
      <c r="MOG235" s="123"/>
      <c r="MOH235" s="124"/>
      <c r="MOI235" s="123"/>
      <c r="MOJ235" s="121"/>
      <c r="MOK235" s="121"/>
      <c r="MOL235" s="121"/>
      <c r="MOM235" s="121"/>
      <c r="MON235" s="121"/>
      <c r="MOO235" s="121"/>
      <c r="MOP235" s="120"/>
      <c r="MOQ235" s="125"/>
      <c r="MOR235" s="121"/>
      <c r="MOS235" s="121"/>
      <c r="MOT235" s="15"/>
      <c r="MOU235" s="15"/>
      <c r="MOV235" s="120"/>
      <c r="MOW235" s="120"/>
      <c r="MOX235" s="121"/>
      <c r="MOY235" s="121"/>
      <c r="MOZ235" s="120"/>
      <c r="MPA235" s="122"/>
      <c r="MPB235" s="123"/>
      <c r="MPC235" s="124"/>
      <c r="MPD235" s="123"/>
      <c r="MPE235" s="121"/>
      <c r="MPF235" s="121"/>
      <c r="MPG235" s="121"/>
      <c r="MPH235" s="121"/>
      <c r="MPI235" s="121"/>
      <c r="MPJ235" s="121"/>
      <c r="MPK235" s="120"/>
      <c r="MPL235" s="125"/>
      <c r="MPM235" s="121"/>
      <c r="MPN235" s="121"/>
      <c r="MPO235" s="15"/>
      <c r="MPP235" s="15"/>
      <c r="MPQ235" s="120"/>
      <c r="MPR235" s="120"/>
      <c r="MPS235" s="121"/>
      <c r="MPT235" s="121"/>
      <c r="MPU235" s="120"/>
      <c r="MPV235" s="122"/>
      <c r="MPW235" s="123"/>
      <c r="MPX235" s="124"/>
      <c r="MPY235" s="123"/>
      <c r="MPZ235" s="121"/>
      <c r="MQA235" s="121"/>
      <c r="MQB235" s="121"/>
      <c r="MQC235" s="121"/>
      <c r="MQD235" s="121"/>
      <c r="MQE235" s="121"/>
      <c r="MQF235" s="120"/>
      <c r="MQG235" s="125"/>
      <c r="MQH235" s="121"/>
      <c r="MQI235" s="121"/>
      <c r="MQJ235" s="15"/>
      <c r="MQK235" s="15"/>
      <c r="MQL235" s="120"/>
      <c r="MQM235" s="120"/>
      <c r="MQN235" s="121"/>
      <c r="MQO235" s="121"/>
      <c r="MQP235" s="120"/>
      <c r="MQQ235" s="122"/>
      <c r="MQR235" s="123"/>
      <c r="MQS235" s="124"/>
      <c r="MQT235" s="123"/>
      <c r="MQU235" s="121"/>
      <c r="MQV235" s="121"/>
      <c r="MQW235" s="121"/>
      <c r="MQX235" s="121"/>
      <c r="MQY235" s="121"/>
      <c r="MQZ235" s="121"/>
      <c r="MRA235" s="120"/>
      <c r="MRB235" s="125"/>
      <c r="MRC235" s="121"/>
      <c r="MRD235" s="121"/>
      <c r="MRE235" s="15"/>
      <c r="MRF235" s="15"/>
      <c r="MRG235" s="120"/>
      <c r="MRH235" s="120"/>
      <c r="MRI235" s="121"/>
      <c r="MRJ235" s="121"/>
      <c r="MRK235" s="120"/>
      <c r="MRL235" s="122"/>
      <c r="MRM235" s="123"/>
      <c r="MRN235" s="124"/>
      <c r="MRO235" s="123"/>
      <c r="MRP235" s="121"/>
      <c r="MRQ235" s="121"/>
      <c r="MRR235" s="121"/>
      <c r="MRS235" s="121"/>
      <c r="MRT235" s="121"/>
      <c r="MRU235" s="121"/>
      <c r="MRV235" s="120"/>
      <c r="MRW235" s="125"/>
      <c r="MRX235" s="121"/>
      <c r="MRY235" s="121"/>
      <c r="MRZ235" s="15"/>
      <c r="MSA235" s="15"/>
      <c r="MSB235" s="120"/>
      <c r="MSC235" s="120"/>
      <c r="MSD235" s="121"/>
      <c r="MSE235" s="121"/>
      <c r="MSF235" s="120"/>
      <c r="MSG235" s="122"/>
      <c r="MSH235" s="123"/>
      <c r="MSI235" s="124"/>
      <c r="MSJ235" s="123"/>
      <c r="MSK235" s="121"/>
      <c r="MSL235" s="121"/>
      <c r="MSM235" s="121"/>
      <c r="MSN235" s="121"/>
      <c r="MSO235" s="121"/>
      <c r="MSP235" s="121"/>
      <c r="MSQ235" s="120"/>
      <c r="MSR235" s="125"/>
      <c r="MSS235" s="121"/>
      <c r="MST235" s="121"/>
      <c r="MSU235" s="15"/>
      <c r="MSV235" s="15"/>
      <c r="MSW235" s="120"/>
      <c r="MSX235" s="120"/>
      <c r="MSY235" s="121"/>
      <c r="MSZ235" s="121"/>
      <c r="MTA235" s="120"/>
      <c r="MTB235" s="122"/>
      <c r="MTC235" s="123"/>
      <c r="MTD235" s="124"/>
      <c r="MTE235" s="123"/>
      <c r="MTF235" s="121"/>
      <c r="MTG235" s="121"/>
      <c r="MTH235" s="121"/>
      <c r="MTI235" s="121"/>
      <c r="MTJ235" s="121"/>
      <c r="MTK235" s="121"/>
      <c r="MTL235" s="120"/>
      <c r="MTM235" s="125"/>
      <c r="MTN235" s="121"/>
      <c r="MTO235" s="121"/>
      <c r="MTP235" s="15"/>
      <c r="MTQ235" s="15"/>
      <c r="MTR235" s="120"/>
      <c r="MTS235" s="120"/>
      <c r="MTT235" s="121"/>
      <c r="MTU235" s="121"/>
      <c r="MTV235" s="120"/>
      <c r="MTW235" s="122"/>
      <c r="MTX235" s="123"/>
      <c r="MTY235" s="124"/>
      <c r="MTZ235" s="123"/>
      <c r="MUA235" s="121"/>
      <c r="MUB235" s="121"/>
      <c r="MUC235" s="121"/>
      <c r="MUD235" s="121"/>
      <c r="MUE235" s="121"/>
      <c r="MUF235" s="121"/>
      <c r="MUG235" s="120"/>
      <c r="MUH235" s="125"/>
      <c r="MUI235" s="121"/>
      <c r="MUJ235" s="121"/>
      <c r="MUK235" s="15"/>
      <c r="MUL235" s="15"/>
      <c r="MUM235" s="120"/>
      <c r="MUN235" s="120"/>
      <c r="MUO235" s="121"/>
      <c r="MUP235" s="121"/>
      <c r="MUQ235" s="120"/>
      <c r="MUR235" s="122"/>
      <c r="MUS235" s="123"/>
      <c r="MUT235" s="124"/>
      <c r="MUU235" s="123"/>
      <c r="MUV235" s="121"/>
      <c r="MUW235" s="121"/>
      <c r="MUX235" s="121"/>
      <c r="MUY235" s="121"/>
      <c r="MUZ235" s="121"/>
      <c r="MVA235" s="121"/>
      <c r="MVB235" s="120"/>
      <c r="MVC235" s="125"/>
      <c r="MVD235" s="121"/>
      <c r="MVE235" s="121"/>
      <c r="MVF235" s="15"/>
      <c r="MVG235" s="15"/>
      <c r="MVH235" s="120"/>
      <c r="MVI235" s="120"/>
      <c r="MVJ235" s="121"/>
      <c r="MVK235" s="121"/>
      <c r="MVL235" s="120"/>
      <c r="MVM235" s="122"/>
      <c r="MVN235" s="123"/>
      <c r="MVO235" s="124"/>
      <c r="MVP235" s="123"/>
      <c r="MVQ235" s="121"/>
      <c r="MVR235" s="121"/>
      <c r="MVS235" s="121"/>
      <c r="MVT235" s="121"/>
      <c r="MVU235" s="121"/>
      <c r="MVV235" s="121"/>
      <c r="MVW235" s="120"/>
      <c r="MVX235" s="125"/>
      <c r="MVY235" s="121"/>
      <c r="MVZ235" s="121"/>
      <c r="MWA235" s="15"/>
      <c r="MWB235" s="15"/>
      <c r="MWC235" s="120"/>
      <c r="MWD235" s="120"/>
      <c r="MWE235" s="121"/>
      <c r="MWF235" s="121"/>
      <c r="MWG235" s="120"/>
      <c r="MWH235" s="122"/>
      <c r="MWI235" s="123"/>
      <c r="MWJ235" s="124"/>
      <c r="MWK235" s="123"/>
      <c r="MWL235" s="121"/>
      <c r="MWM235" s="121"/>
      <c r="MWN235" s="121"/>
      <c r="MWO235" s="121"/>
      <c r="MWP235" s="121"/>
      <c r="MWQ235" s="121"/>
      <c r="MWR235" s="120"/>
      <c r="MWS235" s="125"/>
      <c r="MWT235" s="121"/>
      <c r="MWU235" s="121"/>
      <c r="MWV235" s="15"/>
      <c r="MWW235" s="15"/>
      <c r="MWX235" s="120"/>
      <c r="MWY235" s="120"/>
      <c r="MWZ235" s="121"/>
      <c r="MXA235" s="121"/>
      <c r="MXB235" s="120"/>
      <c r="MXC235" s="122"/>
      <c r="MXD235" s="123"/>
      <c r="MXE235" s="124"/>
      <c r="MXF235" s="123"/>
      <c r="MXG235" s="121"/>
      <c r="MXH235" s="121"/>
      <c r="MXI235" s="121"/>
      <c r="MXJ235" s="121"/>
      <c r="MXK235" s="121"/>
      <c r="MXL235" s="121"/>
      <c r="MXM235" s="120"/>
      <c r="MXN235" s="125"/>
      <c r="MXO235" s="121"/>
      <c r="MXP235" s="121"/>
      <c r="MXQ235" s="15"/>
      <c r="MXR235" s="15"/>
      <c r="MXS235" s="120"/>
      <c r="MXT235" s="120"/>
      <c r="MXU235" s="121"/>
      <c r="MXV235" s="121"/>
      <c r="MXW235" s="120"/>
      <c r="MXX235" s="122"/>
      <c r="MXY235" s="123"/>
      <c r="MXZ235" s="124"/>
      <c r="MYA235" s="123"/>
      <c r="MYB235" s="121"/>
      <c r="MYC235" s="121"/>
      <c r="MYD235" s="121"/>
      <c r="MYE235" s="121"/>
      <c r="MYF235" s="121"/>
      <c r="MYG235" s="121"/>
      <c r="MYH235" s="120"/>
      <c r="MYI235" s="125"/>
      <c r="MYJ235" s="121"/>
      <c r="MYK235" s="121"/>
      <c r="MYL235" s="15"/>
      <c r="MYM235" s="15"/>
      <c r="MYN235" s="120"/>
      <c r="MYO235" s="120"/>
      <c r="MYP235" s="121"/>
      <c r="MYQ235" s="121"/>
      <c r="MYR235" s="120"/>
      <c r="MYS235" s="122"/>
      <c r="MYT235" s="123"/>
      <c r="MYU235" s="124"/>
      <c r="MYV235" s="123"/>
      <c r="MYW235" s="121"/>
      <c r="MYX235" s="121"/>
      <c r="MYY235" s="121"/>
      <c r="MYZ235" s="121"/>
      <c r="MZA235" s="121"/>
      <c r="MZB235" s="121"/>
      <c r="MZC235" s="120"/>
      <c r="MZD235" s="125"/>
      <c r="MZE235" s="121"/>
      <c r="MZF235" s="121"/>
      <c r="MZG235" s="15"/>
      <c r="MZH235" s="15"/>
      <c r="MZI235" s="120"/>
      <c r="MZJ235" s="120"/>
      <c r="MZK235" s="121"/>
      <c r="MZL235" s="121"/>
      <c r="MZM235" s="120"/>
      <c r="MZN235" s="122"/>
      <c r="MZO235" s="123"/>
      <c r="MZP235" s="124"/>
      <c r="MZQ235" s="123"/>
      <c r="MZR235" s="121"/>
      <c r="MZS235" s="121"/>
      <c r="MZT235" s="121"/>
      <c r="MZU235" s="121"/>
      <c r="MZV235" s="121"/>
      <c r="MZW235" s="121"/>
      <c r="MZX235" s="120"/>
      <c r="MZY235" s="125"/>
      <c r="MZZ235" s="121"/>
      <c r="NAA235" s="121"/>
      <c r="NAB235" s="15"/>
      <c r="NAC235" s="15"/>
      <c r="NAD235" s="120"/>
      <c r="NAE235" s="120"/>
      <c r="NAF235" s="121"/>
      <c r="NAG235" s="121"/>
      <c r="NAH235" s="120"/>
      <c r="NAI235" s="122"/>
      <c r="NAJ235" s="123"/>
      <c r="NAK235" s="124"/>
      <c r="NAL235" s="123"/>
      <c r="NAM235" s="121"/>
      <c r="NAN235" s="121"/>
      <c r="NAO235" s="121"/>
      <c r="NAP235" s="121"/>
      <c r="NAQ235" s="121"/>
      <c r="NAR235" s="121"/>
      <c r="NAS235" s="120"/>
      <c r="NAT235" s="125"/>
      <c r="NAU235" s="121"/>
      <c r="NAV235" s="121"/>
      <c r="NAW235" s="15"/>
      <c r="NAX235" s="15"/>
      <c r="NAY235" s="120"/>
      <c r="NAZ235" s="120"/>
      <c r="NBA235" s="121"/>
      <c r="NBB235" s="121"/>
      <c r="NBC235" s="120"/>
      <c r="NBD235" s="122"/>
      <c r="NBE235" s="123"/>
      <c r="NBF235" s="124"/>
      <c r="NBG235" s="123"/>
      <c r="NBH235" s="121"/>
      <c r="NBI235" s="121"/>
      <c r="NBJ235" s="121"/>
      <c r="NBK235" s="121"/>
      <c r="NBL235" s="121"/>
      <c r="NBM235" s="121"/>
      <c r="NBN235" s="120"/>
      <c r="NBO235" s="125"/>
      <c r="NBP235" s="121"/>
      <c r="NBQ235" s="121"/>
      <c r="NBR235" s="15"/>
      <c r="NBS235" s="15"/>
      <c r="NBT235" s="120"/>
      <c r="NBU235" s="120"/>
      <c r="NBV235" s="121"/>
      <c r="NBW235" s="121"/>
      <c r="NBX235" s="120"/>
      <c r="NBY235" s="122"/>
      <c r="NBZ235" s="123"/>
      <c r="NCA235" s="124"/>
      <c r="NCB235" s="123"/>
      <c r="NCC235" s="121"/>
      <c r="NCD235" s="121"/>
      <c r="NCE235" s="121"/>
      <c r="NCF235" s="121"/>
      <c r="NCG235" s="121"/>
      <c r="NCH235" s="121"/>
      <c r="NCI235" s="120"/>
      <c r="NCJ235" s="125"/>
      <c r="NCK235" s="121"/>
      <c r="NCL235" s="121"/>
      <c r="NCM235" s="15"/>
      <c r="NCN235" s="15"/>
      <c r="NCO235" s="120"/>
      <c r="NCP235" s="120"/>
      <c r="NCQ235" s="121"/>
      <c r="NCR235" s="121"/>
      <c r="NCS235" s="120"/>
      <c r="NCT235" s="122"/>
      <c r="NCU235" s="123"/>
      <c r="NCV235" s="124"/>
      <c r="NCW235" s="123"/>
      <c r="NCX235" s="121"/>
      <c r="NCY235" s="121"/>
      <c r="NCZ235" s="121"/>
      <c r="NDA235" s="121"/>
      <c r="NDB235" s="121"/>
      <c r="NDC235" s="121"/>
      <c r="NDD235" s="120"/>
      <c r="NDE235" s="125"/>
      <c r="NDF235" s="121"/>
      <c r="NDG235" s="121"/>
      <c r="NDH235" s="15"/>
      <c r="NDI235" s="15"/>
      <c r="NDJ235" s="120"/>
      <c r="NDK235" s="120"/>
      <c r="NDL235" s="121"/>
      <c r="NDM235" s="121"/>
      <c r="NDN235" s="120"/>
      <c r="NDO235" s="122"/>
      <c r="NDP235" s="123"/>
      <c r="NDQ235" s="124"/>
      <c r="NDR235" s="123"/>
      <c r="NDS235" s="121"/>
      <c r="NDT235" s="121"/>
      <c r="NDU235" s="121"/>
      <c r="NDV235" s="121"/>
      <c r="NDW235" s="121"/>
      <c r="NDX235" s="121"/>
      <c r="NDY235" s="120"/>
      <c r="NDZ235" s="125"/>
      <c r="NEA235" s="121"/>
      <c r="NEB235" s="121"/>
      <c r="NEC235" s="15"/>
      <c r="NED235" s="15"/>
      <c r="NEE235" s="120"/>
      <c r="NEF235" s="120"/>
      <c r="NEG235" s="121"/>
      <c r="NEH235" s="121"/>
      <c r="NEI235" s="120"/>
      <c r="NEJ235" s="122"/>
      <c r="NEK235" s="123"/>
      <c r="NEL235" s="124"/>
      <c r="NEM235" s="123"/>
      <c r="NEN235" s="121"/>
      <c r="NEO235" s="121"/>
      <c r="NEP235" s="121"/>
      <c r="NEQ235" s="121"/>
      <c r="NER235" s="121"/>
      <c r="NES235" s="121"/>
      <c r="NET235" s="120"/>
      <c r="NEU235" s="125"/>
      <c r="NEV235" s="121"/>
      <c r="NEW235" s="121"/>
      <c r="NEX235" s="15"/>
      <c r="NEY235" s="15"/>
      <c r="NEZ235" s="120"/>
      <c r="NFA235" s="120"/>
      <c r="NFB235" s="121"/>
      <c r="NFC235" s="121"/>
      <c r="NFD235" s="120"/>
      <c r="NFE235" s="122"/>
      <c r="NFF235" s="123"/>
      <c r="NFG235" s="124"/>
      <c r="NFH235" s="123"/>
      <c r="NFI235" s="121"/>
      <c r="NFJ235" s="121"/>
      <c r="NFK235" s="121"/>
      <c r="NFL235" s="121"/>
      <c r="NFM235" s="121"/>
      <c r="NFN235" s="121"/>
      <c r="NFO235" s="120"/>
      <c r="NFP235" s="125"/>
      <c r="NFQ235" s="121"/>
      <c r="NFR235" s="121"/>
      <c r="NFS235" s="15"/>
      <c r="NFT235" s="15"/>
      <c r="NFU235" s="120"/>
      <c r="NFV235" s="120"/>
      <c r="NFW235" s="121"/>
      <c r="NFX235" s="121"/>
      <c r="NFY235" s="120"/>
      <c r="NFZ235" s="122"/>
      <c r="NGA235" s="123"/>
      <c r="NGB235" s="124"/>
      <c r="NGC235" s="123"/>
      <c r="NGD235" s="121"/>
      <c r="NGE235" s="121"/>
      <c r="NGF235" s="121"/>
      <c r="NGG235" s="121"/>
      <c r="NGH235" s="121"/>
      <c r="NGI235" s="121"/>
      <c r="NGJ235" s="120"/>
      <c r="NGK235" s="125"/>
      <c r="NGL235" s="121"/>
      <c r="NGM235" s="121"/>
      <c r="NGN235" s="15"/>
      <c r="NGO235" s="15"/>
      <c r="NGP235" s="120"/>
      <c r="NGQ235" s="120"/>
      <c r="NGR235" s="121"/>
      <c r="NGS235" s="121"/>
      <c r="NGT235" s="120"/>
      <c r="NGU235" s="122"/>
      <c r="NGV235" s="123"/>
      <c r="NGW235" s="124"/>
      <c r="NGX235" s="123"/>
      <c r="NGY235" s="121"/>
      <c r="NGZ235" s="121"/>
      <c r="NHA235" s="121"/>
      <c r="NHB235" s="121"/>
      <c r="NHC235" s="121"/>
      <c r="NHD235" s="121"/>
      <c r="NHE235" s="120"/>
      <c r="NHF235" s="125"/>
      <c r="NHG235" s="121"/>
      <c r="NHH235" s="121"/>
      <c r="NHI235" s="15"/>
      <c r="NHJ235" s="15"/>
      <c r="NHK235" s="120"/>
      <c r="NHL235" s="120"/>
      <c r="NHM235" s="121"/>
      <c r="NHN235" s="121"/>
      <c r="NHO235" s="120"/>
      <c r="NHP235" s="122"/>
      <c r="NHQ235" s="123"/>
      <c r="NHR235" s="124"/>
      <c r="NHS235" s="123"/>
      <c r="NHT235" s="121"/>
      <c r="NHU235" s="121"/>
      <c r="NHV235" s="121"/>
      <c r="NHW235" s="121"/>
      <c r="NHX235" s="121"/>
      <c r="NHY235" s="121"/>
      <c r="NHZ235" s="120"/>
      <c r="NIA235" s="125"/>
      <c r="NIB235" s="121"/>
      <c r="NIC235" s="121"/>
      <c r="NID235" s="15"/>
      <c r="NIE235" s="15"/>
      <c r="NIF235" s="120"/>
      <c r="NIG235" s="120"/>
      <c r="NIH235" s="121"/>
      <c r="NII235" s="121"/>
      <c r="NIJ235" s="120"/>
      <c r="NIK235" s="122"/>
      <c r="NIL235" s="123"/>
      <c r="NIM235" s="124"/>
      <c r="NIN235" s="123"/>
      <c r="NIO235" s="121"/>
      <c r="NIP235" s="121"/>
      <c r="NIQ235" s="121"/>
      <c r="NIR235" s="121"/>
      <c r="NIS235" s="121"/>
      <c r="NIT235" s="121"/>
      <c r="NIU235" s="120"/>
      <c r="NIV235" s="125"/>
      <c r="NIW235" s="121"/>
      <c r="NIX235" s="121"/>
      <c r="NIY235" s="15"/>
      <c r="NIZ235" s="15"/>
      <c r="NJA235" s="120"/>
      <c r="NJB235" s="120"/>
      <c r="NJC235" s="121"/>
      <c r="NJD235" s="121"/>
      <c r="NJE235" s="120"/>
      <c r="NJF235" s="122"/>
      <c r="NJG235" s="123"/>
      <c r="NJH235" s="124"/>
      <c r="NJI235" s="123"/>
      <c r="NJJ235" s="121"/>
      <c r="NJK235" s="121"/>
      <c r="NJL235" s="121"/>
      <c r="NJM235" s="121"/>
      <c r="NJN235" s="121"/>
      <c r="NJO235" s="121"/>
      <c r="NJP235" s="120"/>
      <c r="NJQ235" s="125"/>
      <c r="NJR235" s="121"/>
      <c r="NJS235" s="121"/>
      <c r="NJT235" s="15"/>
      <c r="NJU235" s="15"/>
      <c r="NJV235" s="120"/>
      <c r="NJW235" s="120"/>
      <c r="NJX235" s="121"/>
      <c r="NJY235" s="121"/>
      <c r="NJZ235" s="120"/>
      <c r="NKA235" s="122"/>
      <c r="NKB235" s="123"/>
      <c r="NKC235" s="124"/>
      <c r="NKD235" s="123"/>
      <c r="NKE235" s="121"/>
      <c r="NKF235" s="121"/>
      <c r="NKG235" s="121"/>
      <c r="NKH235" s="121"/>
      <c r="NKI235" s="121"/>
      <c r="NKJ235" s="121"/>
      <c r="NKK235" s="120"/>
      <c r="NKL235" s="125"/>
      <c r="NKM235" s="121"/>
      <c r="NKN235" s="121"/>
      <c r="NKO235" s="15"/>
      <c r="NKP235" s="15"/>
      <c r="NKQ235" s="120"/>
      <c r="NKR235" s="120"/>
      <c r="NKS235" s="121"/>
      <c r="NKT235" s="121"/>
      <c r="NKU235" s="120"/>
      <c r="NKV235" s="122"/>
      <c r="NKW235" s="123"/>
      <c r="NKX235" s="124"/>
      <c r="NKY235" s="123"/>
      <c r="NKZ235" s="121"/>
      <c r="NLA235" s="121"/>
      <c r="NLB235" s="121"/>
      <c r="NLC235" s="121"/>
      <c r="NLD235" s="121"/>
      <c r="NLE235" s="121"/>
      <c r="NLF235" s="120"/>
      <c r="NLG235" s="125"/>
      <c r="NLH235" s="121"/>
      <c r="NLI235" s="121"/>
      <c r="NLJ235" s="15"/>
      <c r="NLK235" s="15"/>
      <c r="NLL235" s="120"/>
      <c r="NLM235" s="120"/>
      <c r="NLN235" s="121"/>
      <c r="NLO235" s="121"/>
      <c r="NLP235" s="120"/>
      <c r="NLQ235" s="122"/>
      <c r="NLR235" s="123"/>
      <c r="NLS235" s="124"/>
      <c r="NLT235" s="123"/>
      <c r="NLU235" s="121"/>
      <c r="NLV235" s="121"/>
      <c r="NLW235" s="121"/>
      <c r="NLX235" s="121"/>
      <c r="NLY235" s="121"/>
      <c r="NLZ235" s="121"/>
      <c r="NMA235" s="120"/>
      <c r="NMB235" s="125"/>
      <c r="NMC235" s="121"/>
      <c r="NMD235" s="121"/>
      <c r="NME235" s="15"/>
      <c r="NMF235" s="15"/>
      <c r="NMG235" s="120"/>
      <c r="NMH235" s="120"/>
      <c r="NMI235" s="121"/>
      <c r="NMJ235" s="121"/>
      <c r="NMK235" s="120"/>
      <c r="NML235" s="122"/>
      <c r="NMM235" s="123"/>
      <c r="NMN235" s="124"/>
      <c r="NMO235" s="123"/>
      <c r="NMP235" s="121"/>
      <c r="NMQ235" s="121"/>
      <c r="NMR235" s="121"/>
      <c r="NMS235" s="121"/>
      <c r="NMT235" s="121"/>
      <c r="NMU235" s="121"/>
      <c r="NMV235" s="120"/>
      <c r="NMW235" s="125"/>
      <c r="NMX235" s="121"/>
      <c r="NMY235" s="121"/>
      <c r="NMZ235" s="15"/>
      <c r="NNA235" s="15"/>
      <c r="NNB235" s="120"/>
      <c r="NNC235" s="120"/>
      <c r="NND235" s="121"/>
      <c r="NNE235" s="121"/>
      <c r="NNF235" s="120"/>
      <c r="NNG235" s="122"/>
      <c r="NNH235" s="123"/>
      <c r="NNI235" s="124"/>
      <c r="NNJ235" s="123"/>
      <c r="NNK235" s="121"/>
      <c r="NNL235" s="121"/>
      <c r="NNM235" s="121"/>
      <c r="NNN235" s="121"/>
      <c r="NNO235" s="121"/>
      <c r="NNP235" s="121"/>
      <c r="NNQ235" s="120"/>
      <c r="NNR235" s="125"/>
      <c r="NNS235" s="121"/>
      <c r="NNT235" s="121"/>
      <c r="NNU235" s="15"/>
      <c r="NNV235" s="15"/>
      <c r="NNW235" s="120"/>
      <c r="NNX235" s="120"/>
      <c r="NNY235" s="121"/>
      <c r="NNZ235" s="121"/>
      <c r="NOA235" s="120"/>
      <c r="NOB235" s="122"/>
      <c r="NOC235" s="123"/>
      <c r="NOD235" s="124"/>
      <c r="NOE235" s="123"/>
      <c r="NOF235" s="121"/>
      <c r="NOG235" s="121"/>
      <c r="NOH235" s="121"/>
      <c r="NOI235" s="121"/>
      <c r="NOJ235" s="121"/>
      <c r="NOK235" s="121"/>
      <c r="NOL235" s="120"/>
      <c r="NOM235" s="125"/>
      <c r="NON235" s="121"/>
      <c r="NOO235" s="121"/>
      <c r="NOP235" s="15"/>
      <c r="NOQ235" s="15"/>
      <c r="NOR235" s="120"/>
      <c r="NOS235" s="120"/>
      <c r="NOT235" s="121"/>
      <c r="NOU235" s="121"/>
      <c r="NOV235" s="120"/>
      <c r="NOW235" s="122"/>
      <c r="NOX235" s="123"/>
      <c r="NOY235" s="124"/>
      <c r="NOZ235" s="123"/>
      <c r="NPA235" s="121"/>
      <c r="NPB235" s="121"/>
      <c r="NPC235" s="121"/>
      <c r="NPD235" s="121"/>
      <c r="NPE235" s="121"/>
      <c r="NPF235" s="121"/>
      <c r="NPG235" s="120"/>
      <c r="NPH235" s="125"/>
      <c r="NPI235" s="121"/>
      <c r="NPJ235" s="121"/>
      <c r="NPK235" s="15"/>
      <c r="NPL235" s="15"/>
      <c r="NPM235" s="120"/>
      <c r="NPN235" s="120"/>
      <c r="NPO235" s="121"/>
      <c r="NPP235" s="121"/>
      <c r="NPQ235" s="120"/>
      <c r="NPR235" s="122"/>
      <c r="NPS235" s="123"/>
      <c r="NPT235" s="124"/>
      <c r="NPU235" s="123"/>
      <c r="NPV235" s="121"/>
      <c r="NPW235" s="121"/>
      <c r="NPX235" s="121"/>
      <c r="NPY235" s="121"/>
      <c r="NPZ235" s="121"/>
      <c r="NQA235" s="121"/>
      <c r="NQB235" s="120"/>
      <c r="NQC235" s="125"/>
      <c r="NQD235" s="121"/>
      <c r="NQE235" s="121"/>
      <c r="NQF235" s="15"/>
      <c r="NQG235" s="15"/>
      <c r="NQH235" s="120"/>
      <c r="NQI235" s="120"/>
      <c r="NQJ235" s="121"/>
      <c r="NQK235" s="121"/>
      <c r="NQL235" s="120"/>
      <c r="NQM235" s="122"/>
      <c r="NQN235" s="123"/>
      <c r="NQO235" s="124"/>
      <c r="NQP235" s="123"/>
      <c r="NQQ235" s="121"/>
      <c r="NQR235" s="121"/>
      <c r="NQS235" s="121"/>
      <c r="NQT235" s="121"/>
      <c r="NQU235" s="121"/>
      <c r="NQV235" s="121"/>
      <c r="NQW235" s="120"/>
      <c r="NQX235" s="125"/>
      <c r="NQY235" s="121"/>
      <c r="NQZ235" s="121"/>
      <c r="NRA235" s="15"/>
      <c r="NRB235" s="15"/>
      <c r="NRC235" s="120"/>
      <c r="NRD235" s="120"/>
      <c r="NRE235" s="121"/>
      <c r="NRF235" s="121"/>
      <c r="NRG235" s="120"/>
      <c r="NRH235" s="122"/>
      <c r="NRI235" s="123"/>
      <c r="NRJ235" s="124"/>
      <c r="NRK235" s="123"/>
      <c r="NRL235" s="121"/>
      <c r="NRM235" s="121"/>
      <c r="NRN235" s="121"/>
      <c r="NRO235" s="121"/>
      <c r="NRP235" s="121"/>
      <c r="NRQ235" s="121"/>
      <c r="NRR235" s="120"/>
      <c r="NRS235" s="125"/>
      <c r="NRT235" s="121"/>
      <c r="NRU235" s="121"/>
      <c r="NRV235" s="15"/>
      <c r="NRW235" s="15"/>
      <c r="NRX235" s="120"/>
      <c r="NRY235" s="120"/>
      <c r="NRZ235" s="121"/>
      <c r="NSA235" s="121"/>
      <c r="NSB235" s="120"/>
      <c r="NSC235" s="122"/>
      <c r="NSD235" s="123"/>
      <c r="NSE235" s="124"/>
      <c r="NSF235" s="123"/>
      <c r="NSG235" s="121"/>
      <c r="NSH235" s="121"/>
      <c r="NSI235" s="121"/>
      <c r="NSJ235" s="121"/>
      <c r="NSK235" s="121"/>
      <c r="NSL235" s="121"/>
      <c r="NSM235" s="120"/>
      <c r="NSN235" s="125"/>
      <c r="NSO235" s="121"/>
      <c r="NSP235" s="121"/>
      <c r="NSQ235" s="15"/>
      <c r="NSR235" s="15"/>
      <c r="NSS235" s="120"/>
      <c r="NST235" s="120"/>
      <c r="NSU235" s="121"/>
      <c r="NSV235" s="121"/>
      <c r="NSW235" s="120"/>
      <c r="NSX235" s="122"/>
      <c r="NSY235" s="123"/>
      <c r="NSZ235" s="124"/>
      <c r="NTA235" s="123"/>
      <c r="NTB235" s="121"/>
      <c r="NTC235" s="121"/>
      <c r="NTD235" s="121"/>
      <c r="NTE235" s="121"/>
      <c r="NTF235" s="121"/>
      <c r="NTG235" s="121"/>
      <c r="NTH235" s="120"/>
      <c r="NTI235" s="125"/>
      <c r="NTJ235" s="121"/>
      <c r="NTK235" s="121"/>
      <c r="NTL235" s="15"/>
      <c r="NTM235" s="15"/>
      <c r="NTN235" s="120"/>
      <c r="NTO235" s="120"/>
      <c r="NTP235" s="121"/>
      <c r="NTQ235" s="121"/>
      <c r="NTR235" s="120"/>
      <c r="NTS235" s="122"/>
      <c r="NTT235" s="123"/>
      <c r="NTU235" s="124"/>
      <c r="NTV235" s="123"/>
      <c r="NTW235" s="121"/>
      <c r="NTX235" s="121"/>
      <c r="NTY235" s="121"/>
      <c r="NTZ235" s="121"/>
      <c r="NUA235" s="121"/>
      <c r="NUB235" s="121"/>
      <c r="NUC235" s="120"/>
      <c r="NUD235" s="125"/>
      <c r="NUE235" s="121"/>
      <c r="NUF235" s="121"/>
      <c r="NUG235" s="15"/>
      <c r="NUH235" s="15"/>
      <c r="NUI235" s="120"/>
      <c r="NUJ235" s="120"/>
      <c r="NUK235" s="121"/>
      <c r="NUL235" s="121"/>
      <c r="NUM235" s="120"/>
      <c r="NUN235" s="122"/>
      <c r="NUO235" s="123"/>
      <c r="NUP235" s="124"/>
      <c r="NUQ235" s="123"/>
      <c r="NUR235" s="121"/>
      <c r="NUS235" s="121"/>
      <c r="NUT235" s="121"/>
      <c r="NUU235" s="121"/>
      <c r="NUV235" s="121"/>
      <c r="NUW235" s="121"/>
      <c r="NUX235" s="120"/>
      <c r="NUY235" s="125"/>
      <c r="NUZ235" s="121"/>
      <c r="NVA235" s="121"/>
      <c r="NVB235" s="15"/>
      <c r="NVC235" s="15"/>
      <c r="NVD235" s="120"/>
      <c r="NVE235" s="120"/>
      <c r="NVF235" s="121"/>
      <c r="NVG235" s="121"/>
      <c r="NVH235" s="120"/>
      <c r="NVI235" s="122"/>
      <c r="NVJ235" s="123"/>
      <c r="NVK235" s="124"/>
      <c r="NVL235" s="123"/>
      <c r="NVM235" s="121"/>
      <c r="NVN235" s="121"/>
      <c r="NVO235" s="121"/>
      <c r="NVP235" s="121"/>
      <c r="NVQ235" s="121"/>
      <c r="NVR235" s="121"/>
      <c r="NVS235" s="120"/>
      <c r="NVT235" s="125"/>
      <c r="NVU235" s="121"/>
      <c r="NVV235" s="121"/>
      <c r="NVW235" s="15"/>
      <c r="NVX235" s="15"/>
      <c r="NVY235" s="120"/>
      <c r="NVZ235" s="120"/>
      <c r="NWA235" s="121"/>
      <c r="NWB235" s="121"/>
      <c r="NWC235" s="120"/>
      <c r="NWD235" s="122"/>
      <c r="NWE235" s="123"/>
      <c r="NWF235" s="124"/>
      <c r="NWG235" s="123"/>
      <c r="NWH235" s="121"/>
      <c r="NWI235" s="121"/>
      <c r="NWJ235" s="121"/>
      <c r="NWK235" s="121"/>
      <c r="NWL235" s="121"/>
      <c r="NWM235" s="121"/>
      <c r="NWN235" s="120"/>
      <c r="NWO235" s="125"/>
      <c r="NWP235" s="121"/>
      <c r="NWQ235" s="121"/>
      <c r="NWR235" s="15"/>
      <c r="NWS235" s="15"/>
      <c r="NWT235" s="120"/>
      <c r="NWU235" s="120"/>
      <c r="NWV235" s="121"/>
      <c r="NWW235" s="121"/>
      <c r="NWX235" s="120"/>
      <c r="NWY235" s="122"/>
      <c r="NWZ235" s="123"/>
      <c r="NXA235" s="124"/>
      <c r="NXB235" s="123"/>
      <c r="NXC235" s="121"/>
      <c r="NXD235" s="121"/>
      <c r="NXE235" s="121"/>
      <c r="NXF235" s="121"/>
      <c r="NXG235" s="121"/>
      <c r="NXH235" s="121"/>
      <c r="NXI235" s="120"/>
      <c r="NXJ235" s="125"/>
      <c r="NXK235" s="121"/>
      <c r="NXL235" s="121"/>
      <c r="NXM235" s="15"/>
      <c r="NXN235" s="15"/>
      <c r="NXO235" s="120"/>
      <c r="NXP235" s="120"/>
      <c r="NXQ235" s="121"/>
      <c r="NXR235" s="121"/>
      <c r="NXS235" s="120"/>
      <c r="NXT235" s="122"/>
      <c r="NXU235" s="123"/>
      <c r="NXV235" s="124"/>
      <c r="NXW235" s="123"/>
      <c r="NXX235" s="121"/>
      <c r="NXY235" s="121"/>
      <c r="NXZ235" s="121"/>
      <c r="NYA235" s="121"/>
      <c r="NYB235" s="121"/>
      <c r="NYC235" s="121"/>
      <c r="NYD235" s="120"/>
      <c r="NYE235" s="125"/>
      <c r="NYF235" s="121"/>
      <c r="NYG235" s="121"/>
      <c r="NYH235" s="15"/>
      <c r="NYI235" s="15"/>
      <c r="NYJ235" s="120"/>
      <c r="NYK235" s="120"/>
      <c r="NYL235" s="121"/>
      <c r="NYM235" s="121"/>
      <c r="NYN235" s="120"/>
      <c r="NYO235" s="122"/>
      <c r="NYP235" s="123"/>
      <c r="NYQ235" s="124"/>
      <c r="NYR235" s="123"/>
      <c r="NYS235" s="121"/>
      <c r="NYT235" s="121"/>
      <c r="NYU235" s="121"/>
      <c r="NYV235" s="121"/>
      <c r="NYW235" s="121"/>
      <c r="NYX235" s="121"/>
      <c r="NYY235" s="120"/>
      <c r="NYZ235" s="125"/>
      <c r="NZA235" s="121"/>
      <c r="NZB235" s="121"/>
      <c r="NZC235" s="15"/>
      <c r="NZD235" s="15"/>
      <c r="NZE235" s="120"/>
      <c r="NZF235" s="120"/>
      <c r="NZG235" s="121"/>
      <c r="NZH235" s="121"/>
      <c r="NZI235" s="120"/>
      <c r="NZJ235" s="122"/>
      <c r="NZK235" s="123"/>
      <c r="NZL235" s="124"/>
      <c r="NZM235" s="123"/>
      <c r="NZN235" s="121"/>
      <c r="NZO235" s="121"/>
      <c r="NZP235" s="121"/>
      <c r="NZQ235" s="121"/>
      <c r="NZR235" s="121"/>
      <c r="NZS235" s="121"/>
      <c r="NZT235" s="120"/>
      <c r="NZU235" s="125"/>
      <c r="NZV235" s="121"/>
      <c r="NZW235" s="121"/>
      <c r="NZX235" s="15"/>
      <c r="NZY235" s="15"/>
      <c r="NZZ235" s="120"/>
      <c r="OAA235" s="120"/>
      <c r="OAB235" s="121"/>
      <c r="OAC235" s="121"/>
      <c r="OAD235" s="120"/>
      <c r="OAE235" s="122"/>
      <c r="OAF235" s="123"/>
      <c r="OAG235" s="124"/>
      <c r="OAH235" s="123"/>
      <c r="OAI235" s="121"/>
      <c r="OAJ235" s="121"/>
      <c r="OAK235" s="121"/>
      <c r="OAL235" s="121"/>
      <c r="OAM235" s="121"/>
      <c r="OAN235" s="121"/>
      <c r="OAO235" s="120"/>
      <c r="OAP235" s="125"/>
      <c r="OAQ235" s="121"/>
      <c r="OAR235" s="121"/>
      <c r="OAS235" s="15"/>
      <c r="OAT235" s="15"/>
      <c r="OAU235" s="120"/>
      <c r="OAV235" s="120"/>
      <c r="OAW235" s="121"/>
      <c r="OAX235" s="121"/>
      <c r="OAY235" s="120"/>
      <c r="OAZ235" s="122"/>
      <c r="OBA235" s="123"/>
      <c r="OBB235" s="124"/>
      <c r="OBC235" s="123"/>
      <c r="OBD235" s="121"/>
      <c r="OBE235" s="121"/>
      <c r="OBF235" s="121"/>
      <c r="OBG235" s="121"/>
      <c r="OBH235" s="121"/>
      <c r="OBI235" s="121"/>
      <c r="OBJ235" s="120"/>
      <c r="OBK235" s="125"/>
      <c r="OBL235" s="121"/>
      <c r="OBM235" s="121"/>
      <c r="OBN235" s="15"/>
      <c r="OBO235" s="15"/>
      <c r="OBP235" s="120"/>
      <c r="OBQ235" s="120"/>
      <c r="OBR235" s="121"/>
      <c r="OBS235" s="121"/>
      <c r="OBT235" s="120"/>
      <c r="OBU235" s="122"/>
      <c r="OBV235" s="123"/>
      <c r="OBW235" s="124"/>
      <c r="OBX235" s="123"/>
      <c r="OBY235" s="121"/>
      <c r="OBZ235" s="121"/>
      <c r="OCA235" s="121"/>
      <c r="OCB235" s="121"/>
      <c r="OCC235" s="121"/>
      <c r="OCD235" s="121"/>
      <c r="OCE235" s="120"/>
      <c r="OCF235" s="125"/>
      <c r="OCG235" s="121"/>
      <c r="OCH235" s="121"/>
      <c r="OCI235" s="15"/>
      <c r="OCJ235" s="15"/>
      <c r="OCK235" s="120"/>
      <c r="OCL235" s="120"/>
      <c r="OCM235" s="121"/>
      <c r="OCN235" s="121"/>
      <c r="OCO235" s="120"/>
      <c r="OCP235" s="122"/>
      <c r="OCQ235" s="123"/>
      <c r="OCR235" s="124"/>
      <c r="OCS235" s="123"/>
      <c r="OCT235" s="121"/>
      <c r="OCU235" s="121"/>
      <c r="OCV235" s="121"/>
      <c r="OCW235" s="121"/>
      <c r="OCX235" s="121"/>
      <c r="OCY235" s="121"/>
      <c r="OCZ235" s="120"/>
      <c r="ODA235" s="125"/>
      <c r="ODB235" s="121"/>
      <c r="ODC235" s="121"/>
      <c r="ODD235" s="15"/>
      <c r="ODE235" s="15"/>
      <c r="ODF235" s="120"/>
      <c r="ODG235" s="120"/>
      <c r="ODH235" s="121"/>
      <c r="ODI235" s="121"/>
      <c r="ODJ235" s="120"/>
      <c r="ODK235" s="122"/>
      <c r="ODL235" s="123"/>
      <c r="ODM235" s="124"/>
      <c r="ODN235" s="123"/>
      <c r="ODO235" s="121"/>
      <c r="ODP235" s="121"/>
      <c r="ODQ235" s="121"/>
      <c r="ODR235" s="121"/>
      <c r="ODS235" s="121"/>
      <c r="ODT235" s="121"/>
      <c r="ODU235" s="120"/>
      <c r="ODV235" s="125"/>
      <c r="ODW235" s="121"/>
      <c r="ODX235" s="121"/>
      <c r="ODY235" s="15"/>
      <c r="ODZ235" s="15"/>
      <c r="OEA235" s="120"/>
      <c r="OEB235" s="120"/>
      <c r="OEC235" s="121"/>
      <c r="OED235" s="121"/>
      <c r="OEE235" s="120"/>
      <c r="OEF235" s="122"/>
      <c r="OEG235" s="123"/>
      <c r="OEH235" s="124"/>
      <c r="OEI235" s="123"/>
      <c r="OEJ235" s="121"/>
      <c r="OEK235" s="121"/>
      <c r="OEL235" s="121"/>
      <c r="OEM235" s="121"/>
      <c r="OEN235" s="121"/>
      <c r="OEO235" s="121"/>
      <c r="OEP235" s="120"/>
      <c r="OEQ235" s="125"/>
      <c r="OER235" s="121"/>
      <c r="OES235" s="121"/>
      <c r="OET235" s="15"/>
      <c r="OEU235" s="15"/>
      <c r="OEV235" s="120"/>
      <c r="OEW235" s="120"/>
      <c r="OEX235" s="121"/>
      <c r="OEY235" s="121"/>
      <c r="OEZ235" s="120"/>
      <c r="OFA235" s="122"/>
      <c r="OFB235" s="123"/>
      <c r="OFC235" s="124"/>
      <c r="OFD235" s="123"/>
      <c r="OFE235" s="121"/>
      <c r="OFF235" s="121"/>
      <c r="OFG235" s="121"/>
      <c r="OFH235" s="121"/>
      <c r="OFI235" s="121"/>
      <c r="OFJ235" s="121"/>
      <c r="OFK235" s="120"/>
      <c r="OFL235" s="125"/>
      <c r="OFM235" s="121"/>
      <c r="OFN235" s="121"/>
      <c r="OFO235" s="15"/>
      <c r="OFP235" s="15"/>
      <c r="OFQ235" s="120"/>
      <c r="OFR235" s="120"/>
      <c r="OFS235" s="121"/>
      <c r="OFT235" s="121"/>
      <c r="OFU235" s="120"/>
      <c r="OFV235" s="122"/>
      <c r="OFW235" s="123"/>
      <c r="OFX235" s="124"/>
      <c r="OFY235" s="123"/>
      <c r="OFZ235" s="121"/>
      <c r="OGA235" s="121"/>
      <c r="OGB235" s="121"/>
      <c r="OGC235" s="121"/>
      <c r="OGD235" s="121"/>
      <c r="OGE235" s="121"/>
      <c r="OGF235" s="120"/>
      <c r="OGG235" s="125"/>
      <c r="OGH235" s="121"/>
      <c r="OGI235" s="121"/>
      <c r="OGJ235" s="15"/>
      <c r="OGK235" s="15"/>
      <c r="OGL235" s="120"/>
      <c r="OGM235" s="120"/>
      <c r="OGN235" s="121"/>
      <c r="OGO235" s="121"/>
      <c r="OGP235" s="120"/>
      <c r="OGQ235" s="122"/>
      <c r="OGR235" s="123"/>
      <c r="OGS235" s="124"/>
      <c r="OGT235" s="123"/>
      <c r="OGU235" s="121"/>
      <c r="OGV235" s="121"/>
      <c r="OGW235" s="121"/>
      <c r="OGX235" s="121"/>
      <c r="OGY235" s="121"/>
      <c r="OGZ235" s="121"/>
      <c r="OHA235" s="120"/>
      <c r="OHB235" s="125"/>
      <c r="OHC235" s="121"/>
      <c r="OHD235" s="121"/>
      <c r="OHE235" s="15"/>
      <c r="OHF235" s="15"/>
      <c r="OHG235" s="120"/>
      <c r="OHH235" s="120"/>
      <c r="OHI235" s="121"/>
      <c r="OHJ235" s="121"/>
      <c r="OHK235" s="120"/>
      <c r="OHL235" s="122"/>
      <c r="OHM235" s="123"/>
      <c r="OHN235" s="124"/>
      <c r="OHO235" s="123"/>
      <c r="OHP235" s="121"/>
      <c r="OHQ235" s="121"/>
      <c r="OHR235" s="121"/>
      <c r="OHS235" s="121"/>
      <c r="OHT235" s="121"/>
      <c r="OHU235" s="121"/>
      <c r="OHV235" s="120"/>
      <c r="OHW235" s="125"/>
      <c r="OHX235" s="121"/>
      <c r="OHY235" s="121"/>
      <c r="OHZ235" s="15"/>
      <c r="OIA235" s="15"/>
      <c r="OIB235" s="120"/>
      <c r="OIC235" s="120"/>
      <c r="OID235" s="121"/>
      <c r="OIE235" s="121"/>
      <c r="OIF235" s="120"/>
      <c r="OIG235" s="122"/>
      <c r="OIH235" s="123"/>
      <c r="OII235" s="124"/>
      <c r="OIJ235" s="123"/>
      <c r="OIK235" s="121"/>
      <c r="OIL235" s="121"/>
      <c r="OIM235" s="121"/>
      <c r="OIN235" s="121"/>
      <c r="OIO235" s="121"/>
      <c r="OIP235" s="121"/>
      <c r="OIQ235" s="120"/>
      <c r="OIR235" s="125"/>
      <c r="OIS235" s="121"/>
      <c r="OIT235" s="121"/>
      <c r="OIU235" s="15"/>
      <c r="OIV235" s="15"/>
      <c r="OIW235" s="120"/>
      <c r="OIX235" s="120"/>
      <c r="OIY235" s="121"/>
      <c r="OIZ235" s="121"/>
      <c r="OJA235" s="120"/>
      <c r="OJB235" s="122"/>
      <c r="OJC235" s="123"/>
      <c r="OJD235" s="124"/>
      <c r="OJE235" s="123"/>
      <c r="OJF235" s="121"/>
      <c r="OJG235" s="121"/>
      <c r="OJH235" s="121"/>
      <c r="OJI235" s="121"/>
      <c r="OJJ235" s="121"/>
      <c r="OJK235" s="121"/>
      <c r="OJL235" s="120"/>
      <c r="OJM235" s="125"/>
      <c r="OJN235" s="121"/>
      <c r="OJO235" s="121"/>
      <c r="OJP235" s="15"/>
      <c r="OJQ235" s="15"/>
      <c r="OJR235" s="120"/>
      <c r="OJS235" s="120"/>
      <c r="OJT235" s="121"/>
      <c r="OJU235" s="121"/>
      <c r="OJV235" s="120"/>
      <c r="OJW235" s="122"/>
      <c r="OJX235" s="123"/>
      <c r="OJY235" s="124"/>
      <c r="OJZ235" s="123"/>
      <c r="OKA235" s="121"/>
      <c r="OKB235" s="121"/>
      <c r="OKC235" s="121"/>
      <c r="OKD235" s="121"/>
      <c r="OKE235" s="121"/>
      <c r="OKF235" s="121"/>
      <c r="OKG235" s="120"/>
      <c r="OKH235" s="125"/>
      <c r="OKI235" s="121"/>
      <c r="OKJ235" s="121"/>
      <c r="OKK235" s="15"/>
      <c r="OKL235" s="15"/>
      <c r="OKM235" s="120"/>
      <c r="OKN235" s="120"/>
      <c r="OKO235" s="121"/>
      <c r="OKP235" s="121"/>
      <c r="OKQ235" s="120"/>
      <c r="OKR235" s="122"/>
      <c r="OKS235" s="123"/>
      <c r="OKT235" s="124"/>
      <c r="OKU235" s="123"/>
      <c r="OKV235" s="121"/>
      <c r="OKW235" s="121"/>
      <c r="OKX235" s="121"/>
      <c r="OKY235" s="121"/>
      <c r="OKZ235" s="121"/>
      <c r="OLA235" s="121"/>
      <c r="OLB235" s="120"/>
      <c r="OLC235" s="125"/>
      <c r="OLD235" s="121"/>
      <c r="OLE235" s="121"/>
      <c r="OLF235" s="15"/>
      <c r="OLG235" s="15"/>
      <c r="OLH235" s="120"/>
      <c r="OLI235" s="120"/>
      <c r="OLJ235" s="121"/>
      <c r="OLK235" s="121"/>
      <c r="OLL235" s="120"/>
      <c r="OLM235" s="122"/>
      <c r="OLN235" s="123"/>
      <c r="OLO235" s="124"/>
      <c r="OLP235" s="123"/>
      <c r="OLQ235" s="121"/>
      <c r="OLR235" s="121"/>
      <c r="OLS235" s="121"/>
      <c r="OLT235" s="121"/>
      <c r="OLU235" s="121"/>
      <c r="OLV235" s="121"/>
      <c r="OLW235" s="120"/>
      <c r="OLX235" s="125"/>
      <c r="OLY235" s="121"/>
      <c r="OLZ235" s="121"/>
      <c r="OMA235" s="15"/>
      <c r="OMB235" s="15"/>
      <c r="OMC235" s="120"/>
      <c r="OMD235" s="120"/>
      <c r="OME235" s="121"/>
      <c r="OMF235" s="121"/>
      <c r="OMG235" s="120"/>
      <c r="OMH235" s="122"/>
      <c r="OMI235" s="123"/>
      <c r="OMJ235" s="124"/>
      <c r="OMK235" s="123"/>
      <c r="OML235" s="121"/>
      <c r="OMM235" s="121"/>
      <c r="OMN235" s="121"/>
      <c r="OMO235" s="121"/>
      <c r="OMP235" s="121"/>
      <c r="OMQ235" s="121"/>
      <c r="OMR235" s="120"/>
      <c r="OMS235" s="125"/>
      <c r="OMT235" s="121"/>
      <c r="OMU235" s="121"/>
      <c r="OMV235" s="15"/>
      <c r="OMW235" s="15"/>
      <c r="OMX235" s="120"/>
      <c r="OMY235" s="120"/>
      <c r="OMZ235" s="121"/>
      <c r="ONA235" s="121"/>
      <c r="ONB235" s="120"/>
      <c r="ONC235" s="122"/>
      <c r="OND235" s="123"/>
      <c r="ONE235" s="124"/>
      <c r="ONF235" s="123"/>
      <c r="ONG235" s="121"/>
      <c r="ONH235" s="121"/>
      <c r="ONI235" s="121"/>
      <c r="ONJ235" s="121"/>
      <c r="ONK235" s="121"/>
      <c r="ONL235" s="121"/>
      <c r="ONM235" s="120"/>
      <c r="ONN235" s="125"/>
      <c r="ONO235" s="121"/>
      <c r="ONP235" s="121"/>
      <c r="ONQ235" s="15"/>
      <c r="ONR235" s="15"/>
      <c r="ONS235" s="120"/>
      <c r="ONT235" s="120"/>
      <c r="ONU235" s="121"/>
      <c r="ONV235" s="121"/>
      <c r="ONW235" s="120"/>
      <c r="ONX235" s="122"/>
      <c r="ONY235" s="123"/>
      <c r="ONZ235" s="124"/>
      <c r="OOA235" s="123"/>
      <c r="OOB235" s="121"/>
      <c r="OOC235" s="121"/>
      <c r="OOD235" s="121"/>
      <c r="OOE235" s="121"/>
      <c r="OOF235" s="121"/>
      <c r="OOG235" s="121"/>
      <c r="OOH235" s="120"/>
      <c r="OOI235" s="125"/>
      <c r="OOJ235" s="121"/>
      <c r="OOK235" s="121"/>
      <c r="OOL235" s="15"/>
      <c r="OOM235" s="15"/>
      <c r="OON235" s="120"/>
      <c r="OOO235" s="120"/>
      <c r="OOP235" s="121"/>
      <c r="OOQ235" s="121"/>
      <c r="OOR235" s="120"/>
      <c r="OOS235" s="122"/>
      <c r="OOT235" s="123"/>
      <c r="OOU235" s="124"/>
      <c r="OOV235" s="123"/>
      <c r="OOW235" s="121"/>
      <c r="OOX235" s="121"/>
      <c r="OOY235" s="121"/>
      <c r="OOZ235" s="121"/>
      <c r="OPA235" s="121"/>
      <c r="OPB235" s="121"/>
      <c r="OPC235" s="120"/>
      <c r="OPD235" s="125"/>
      <c r="OPE235" s="121"/>
      <c r="OPF235" s="121"/>
      <c r="OPG235" s="15"/>
      <c r="OPH235" s="15"/>
      <c r="OPI235" s="120"/>
      <c r="OPJ235" s="120"/>
      <c r="OPK235" s="121"/>
      <c r="OPL235" s="121"/>
      <c r="OPM235" s="120"/>
      <c r="OPN235" s="122"/>
      <c r="OPO235" s="123"/>
      <c r="OPP235" s="124"/>
      <c r="OPQ235" s="123"/>
      <c r="OPR235" s="121"/>
      <c r="OPS235" s="121"/>
      <c r="OPT235" s="121"/>
      <c r="OPU235" s="121"/>
      <c r="OPV235" s="121"/>
      <c r="OPW235" s="121"/>
      <c r="OPX235" s="120"/>
      <c r="OPY235" s="125"/>
      <c r="OPZ235" s="121"/>
      <c r="OQA235" s="121"/>
      <c r="OQB235" s="15"/>
      <c r="OQC235" s="15"/>
      <c r="OQD235" s="120"/>
      <c r="OQE235" s="120"/>
      <c r="OQF235" s="121"/>
      <c r="OQG235" s="121"/>
      <c r="OQH235" s="120"/>
      <c r="OQI235" s="122"/>
      <c r="OQJ235" s="123"/>
      <c r="OQK235" s="124"/>
      <c r="OQL235" s="123"/>
      <c r="OQM235" s="121"/>
      <c r="OQN235" s="121"/>
      <c r="OQO235" s="121"/>
      <c r="OQP235" s="121"/>
      <c r="OQQ235" s="121"/>
      <c r="OQR235" s="121"/>
      <c r="OQS235" s="120"/>
      <c r="OQT235" s="125"/>
      <c r="OQU235" s="121"/>
      <c r="OQV235" s="121"/>
      <c r="OQW235" s="15"/>
      <c r="OQX235" s="15"/>
      <c r="OQY235" s="120"/>
      <c r="OQZ235" s="120"/>
      <c r="ORA235" s="121"/>
      <c r="ORB235" s="121"/>
      <c r="ORC235" s="120"/>
      <c r="ORD235" s="122"/>
      <c r="ORE235" s="123"/>
      <c r="ORF235" s="124"/>
      <c r="ORG235" s="123"/>
      <c r="ORH235" s="121"/>
      <c r="ORI235" s="121"/>
      <c r="ORJ235" s="121"/>
      <c r="ORK235" s="121"/>
      <c r="ORL235" s="121"/>
      <c r="ORM235" s="121"/>
      <c r="ORN235" s="120"/>
      <c r="ORO235" s="125"/>
      <c r="ORP235" s="121"/>
      <c r="ORQ235" s="121"/>
      <c r="ORR235" s="15"/>
      <c r="ORS235" s="15"/>
      <c r="ORT235" s="120"/>
      <c r="ORU235" s="120"/>
      <c r="ORV235" s="121"/>
      <c r="ORW235" s="121"/>
      <c r="ORX235" s="120"/>
      <c r="ORY235" s="122"/>
      <c r="ORZ235" s="123"/>
      <c r="OSA235" s="124"/>
      <c r="OSB235" s="123"/>
      <c r="OSC235" s="121"/>
      <c r="OSD235" s="121"/>
      <c r="OSE235" s="121"/>
      <c r="OSF235" s="121"/>
      <c r="OSG235" s="121"/>
      <c r="OSH235" s="121"/>
      <c r="OSI235" s="120"/>
      <c r="OSJ235" s="125"/>
      <c r="OSK235" s="121"/>
      <c r="OSL235" s="121"/>
      <c r="OSM235" s="15"/>
      <c r="OSN235" s="15"/>
      <c r="OSO235" s="120"/>
      <c r="OSP235" s="120"/>
      <c r="OSQ235" s="121"/>
      <c r="OSR235" s="121"/>
      <c r="OSS235" s="120"/>
      <c r="OST235" s="122"/>
      <c r="OSU235" s="123"/>
      <c r="OSV235" s="124"/>
      <c r="OSW235" s="123"/>
      <c r="OSX235" s="121"/>
      <c r="OSY235" s="121"/>
      <c r="OSZ235" s="121"/>
      <c r="OTA235" s="121"/>
      <c r="OTB235" s="121"/>
      <c r="OTC235" s="121"/>
      <c r="OTD235" s="120"/>
      <c r="OTE235" s="125"/>
      <c r="OTF235" s="121"/>
      <c r="OTG235" s="121"/>
      <c r="OTH235" s="15"/>
      <c r="OTI235" s="15"/>
      <c r="OTJ235" s="120"/>
      <c r="OTK235" s="120"/>
      <c r="OTL235" s="121"/>
      <c r="OTM235" s="121"/>
      <c r="OTN235" s="120"/>
      <c r="OTO235" s="122"/>
      <c r="OTP235" s="123"/>
      <c r="OTQ235" s="124"/>
      <c r="OTR235" s="123"/>
      <c r="OTS235" s="121"/>
      <c r="OTT235" s="121"/>
      <c r="OTU235" s="121"/>
      <c r="OTV235" s="121"/>
      <c r="OTW235" s="121"/>
      <c r="OTX235" s="121"/>
      <c r="OTY235" s="120"/>
      <c r="OTZ235" s="125"/>
      <c r="OUA235" s="121"/>
      <c r="OUB235" s="121"/>
      <c r="OUC235" s="15"/>
      <c r="OUD235" s="15"/>
      <c r="OUE235" s="120"/>
      <c r="OUF235" s="120"/>
      <c r="OUG235" s="121"/>
      <c r="OUH235" s="121"/>
      <c r="OUI235" s="120"/>
      <c r="OUJ235" s="122"/>
      <c r="OUK235" s="123"/>
      <c r="OUL235" s="124"/>
      <c r="OUM235" s="123"/>
      <c r="OUN235" s="121"/>
      <c r="OUO235" s="121"/>
      <c r="OUP235" s="121"/>
      <c r="OUQ235" s="121"/>
      <c r="OUR235" s="121"/>
      <c r="OUS235" s="121"/>
      <c r="OUT235" s="120"/>
      <c r="OUU235" s="125"/>
      <c r="OUV235" s="121"/>
      <c r="OUW235" s="121"/>
      <c r="OUX235" s="15"/>
      <c r="OUY235" s="15"/>
      <c r="OUZ235" s="120"/>
      <c r="OVA235" s="120"/>
      <c r="OVB235" s="121"/>
      <c r="OVC235" s="121"/>
      <c r="OVD235" s="120"/>
      <c r="OVE235" s="122"/>
      <c r="OVF235" s="123"/>
      <c r="OVG235" s="124"/>
      <c r="OVH235" s="123"/>
      <c r="OVI235" s="121"/>
      <c r="OVJ235" s="121"/>
      <c r="OVK235" s="121"/>
      <c r="OVL235" s="121"/>
      <c r="OVM235" s="121"/>
      <c r="OVN235" s="121"/>
      <c r="OVO235" s="120"/>
      <c r="OVP235" s="125"/>
      <c r="OVQ235" s="121"/>
      <c r="OVR235" s="121"/>
      <c r="OVS235" s="15"/>
      <c r="OVT235" s="15"/>
      <c r="OVU235" s="120"/>
      <c r="OVV235" s="120"/>
      <c r="OVW235" s="121"/>
      <c r="OVX235" s="121"/>
      <c r="OVY235" s="120"/>
      <c r="OVZ235" s="122"/>
      <c r="OWA235" s="123"/>
      <c r="OWB235" s="124"/>
      <c r="OWC235" s="123"/>
      <c r="OWD235" s="121"/>
      <c r="OWE235" s="121"/>
      <c r="OWF235" s="121"/>
      <c r="OWG235" s="121"/>
      <c r="OWH235" s="121"/>
      <c r="OWI235" s="121"/>
      <c r="OWJ235" s="120"/>
      <c r="OWK235" s="125"/>
      <c r="OWL235" s="121"/>
      <c r="OWM235" s="121"/>
      <c r="OWN235" s="15"/>
      <c r="OWO235" s="15"/>
      <c r="OWP235" s="120"/>
      <c r="OWQ235" s="120"/>
      <c r="OWR235" s="121"/>
      <c r="OWS235" s="121"/>
      <c r="OWT235" s="120"/>
      <c r="OWU235" s="122"/>
      <c r="OWV235" s="123"/>
      <c r="OWW235" s="124"/>
      <c r="OWX235" s="123"/>
      <c r="OWY235" s="121"/>
      <c r="OWZ235" s="121"/>
      <c r="OXA235" s="121"/>
      <c r="OXB235" s="121"/>
      <c r="OXC235" s="121"/>
      <c r="OXD235" s="121"/>
      <c r="OXE235" s="120"/>
      <c r="OXF235" s="125"/>
      <c r="OXG235" s="121"/>
      <c r="OXH235" s="121"/>
      <c r="OXI235" s="15"/>
      <c r="OXJ235" s="15"/>
      <c r="OXK235" s="120"/>
      <c r="OXL235" s="120"/>
      <c r="OXM235" s="121"/>
      <c r="OXN235" s="121"/>
      <c r="OXO235" s="120"/>
      <c r="OXP235" s="122"/>
      <c r="OXQ235" s="123"/>
      <c r="OXR235" s="124"/>
      <c r="OXS235" s="123"/>
      <c r="OXT235" s="121"/>
      <c r="OXU235" s="121"/>
      <c r="OXV235" s="121"/>
      <c r="OXW235" s="121"/>
      <c r="OXX235" s="121"/>
      <c r="OXY235" s="121"/>
      <c r="OXZ235" s="120"/>
      <c r="OYA235" s="125"/>
      <c r="OYB235" s="121"/>
      <c r="OYC235" s="121"/>
      <c r="OYD235" s="15"/>
      <c r="OYE235" s="15"/>
      <c r="OYF235" s="120"/>
      <c r="OYG235" s="120"/>
      <c r="OYH235" s="121"/>
      <c r="OYI235" s="121"/>
      <c r="OYJ235" s="120"/>
      <c r="OYK235" s="122"/>
      <c r="OYL235" s="123"/>
      <c r="OYM235" s="124"/>
      <c r="OYN235" s="123"/>
      <c r="OYO235" s="121"/>
      <c r="OYP235" s="121"/>
      <c r="OYQ235" s="121"/>
      <c r="OYR235" s="121"/>
      <c r="OYS235" s="121"/>
      <c r="OYT235" s="121"/>
      <c r="OYU235" s="120"/>
      <c r="OYV235" s="125"/>
      <c r="OYW235" s="121"/>
      <c r="OYX235" s="121"/>
      <c r="OYY235" s="15"/>
      <c r="OYZ235" s="15"/>
      <c r="OZA235" s="120"/>
      <c r="OZB235" s="120"/>
      <c r="OZC235" s="121"/>
      <c r="OZD235" s="121"/>
      <c r="OZE235" s="120"/>
      <c r="OZF235" s="122"/>
      <c r="OZG235" s="123"/>
      <c r="OZH235" s="124"/>
      <c r="OZI235" s="123"/>
      <c r="OZJ235" s="121"/>
      <c r="OZK235" s="121"/>
      <c r="OZL235" s="121"/>
      <c r="OZM235" s="121"/>
      <c r="OZN235" s="121"/>
      <c r="OZO235" s="121"/>
      <c r="OZP235" s="120"/>
      <c r="OZQ235" s="125"/>
      <c r="OZR235" s="121"/>
      <c r="OZS235" s="121"/>
      <c r="OZT235" s="15"/>
      <c r="OZU235" s="15"/>
      <c r="OZV235" s="120"/>
      <c r="OZW235" s="120"/>
      <c r="OZX235" s="121"/>
      <c r="OZY235" s="121"/>
      <c r="OZZ235" s="120"/>
      <c r="PAA235" s="122"/>
      <c r="PAB235" s="123"/>
      <c r="PAC235" s="124"/>
      <c r="PAD235" s="123"/>
      <c r="PAE235" s="121"/>
      <c r="PAF235" s="121"/>
      <c r="PAG235" s="121"/>
      <c r="PAH235" s="121"/>
      <c r="PAI235" s="121"/>
      <c r="PAJ235" s="121"/>
      <c r="PAK235" s="120"/>
      <c r="PAL235" s="125"/>
      <c r="PAM235" s="121"/>
      <c r="PAN235" s="121"/>
      <c r="PAO235" s="15"/>
      <c r="PAP235" s="15"/>
      <c r="PAQ235" s="120"/>
      <c r="PAR235" s="120"/>
      <c r="PAS235" s="121"/>
      <c r="PAT235" s="121"/>
      <c r="PAU235" s="120"/>
      <c r="PAV235" s="122"/>
      <c r="PAW235" s="123"/>
      <c r="PAX235" s="124"/>
      <c r="PAY235" s="123"/>
      <c r="PAZ235" s="121"/>
      <c r="PBA235" s="121"/>
      <c r="PBB235" s="121"/>
      <c r="PBC235" s="121"/>
      <c r="PBD235" s="121"/>
      <c r="PBE235" s="121"/>
      <c r="PBF235" s="120"/>
      <c r="PBG235" s="125"/>
      <c r="PBH235" s="121"/>
      <c r="PBI235" s="121"/>
      <c r="PBJ235" s="15"/>
      <c r="PBK235" s="15"/>
      <c r="PBL235" s="120"/>
      <c r="PBM235" s="120"/>
      <c r="PBN235" s="121"/>
      <c r="PBO235" s="121"/>
      <c r="PBP235" s="120"/>
      <c r="PBQ235" s="122"/>
      <c r="PBR235" s="123"/>
      <c r="PBS235" s="124"/>
      <c r="PBT235" s="123"/>
      <c r="PBU235" s="121"/>
      <c r="PBV235" s="121"/>
      <c r="PBW235" s="121"/>
      <c r="PBX235" s="121"/>
      <c r="PBY235" s="121"/>
      <c r="PBZ235" s="121"/>
      <c r="PCA235" s="120"/>
      <c r="PCB235" s="125"/>
      <c r="PCC235" s="121"/>
      <c r="PCD235" s="121"/>
      <c r="PCE235" s="15"/>
      <c r="PCF235" s="15"/>
      <c r="PCG235" s="120"/>
      <c r="PCH235" s="120"/>
      <c r="PCI235" s="121"/>
      <c r="PCJ235" s="121"/>
      <c r="PCK235" s="120"/>
      <c r="PCL235" s="122"/>
      <c r="PCM235" s="123"/>
      <c r="PCN235" s="124"/>
      <c r="PCO235" s="123"/>
      <c r="PCP235" s="121"/>
      <c r="PCQ235" s="121"/>
      <c r="PCR235" s="121"/>
      <c r="PCS235" s="121"/>
      <c r="PCT235" s="121"/>
      <c r="PCU235" s="121"/>
      <c r="PCV235" s="120"/>
      <c r="PCW235" s="125"/>
      <c r="PCX235" s="121"/>
      <c r="PCY235" s="121"/>
      <c r="PCZ235" s="15"/>
      <c r="PDA235" s="15"/>
      <c r="PDB235" s="120"/>
      <c r="PDC235" s="120"/>
      <c r="PDD235" s="121"/>
      <c r="PDE235" s="121"/>
      <c r="PDF235" s="120"/>
      <c r="PDG235" s="122"/>
      <c r="PDH235" s="123"/>
      <c r="PDI235" s="124"/>
      <c r="PDJ235" s="123"/>
      <c r="PDK235" s="121"/>
      <c r="PDL235" s="121"/>
      <c r="PDM235" s="121"/>
      <c r="PDN235" s="121"/>
      <c r="PDO235" s="121"/>
      <c r="PDP235" s="121"/>
      <c r="PDQ235" s="120"/>
      <c r="PDR235" s="125"/>
      <c r="PDS235" s="121"/>
      <c r="PDT235" s="121"/>
      <c r="PDU235" s="15"/>
      <c r="PDV235" s="15"/>
      <c r="PDW235" s="120"/>
      <c r="PDX235" s="120"/>
      <c r="PDY235" s="121"/>
      <c r="PDZ235" s="121"/>
      <c r="PEA235" s="120"/>
      <c r="PEB235" s="122"/>
      <c r="PEC235" s="123"/>
      <c r="PED235" s="124"/>
      <c r="PEE235" s="123"/>
      <c r="PEF235" s="121"/>
      <c r="PEG235" s="121"/>
      <c r="PEH235" s="121"/>
      <c r="PEI235" s="121"/>
      <c r="PEJ235" s="121"/>
      <c r="PEK235" s="121"/>
      <c r="PEL235" s="120"/>
      <c r="PEM235" s="125"/>
      <c r="PEN235" s="121"/>
      <c r="PEO235" s="121"/>
      <c r="PEP235" s="15"/>
      <c r="PEQ235" s="15"/>
      <c r="PER235" s="120"/>
      <c r="PES235" s="120"/>
      <c r="PET235" s="121"/>
      <c r="PEU235" s="121"/>
      <c r="PEV235" s="120"/>
      <c r="PEW235" s="122"/>
      <c r="PEX235" s="123"/>
      <c r="PEY235" s="124"/>
      <c r="PEZ235" s="123"/>
      <c r="PFA235" s="121"/>
      <c r="PFB235" s="121"/>
      <c r="PFC235" s="121"/>
      <c r="PFD235" s="121"/>
      <c r="PFE235" s="121"/>
      <c r="PFF235" s="121"/>
      <c r="PFG235" s="120"/>
      <c r="PFH235" s="125"/>
      <c r="PFI235" s="121"/>
      <c r="PFJ235" s="121"/>
      <c r="PFK235" s="15"/>
      <c r="PFL235" s="15"/>
      <c r="PFM235" s="120"/>
      <c r="PFN235" s="120"/>
      <c r="PFO235" s="121"/>
      <c r="PFP235" s="121"/>
      <c r="PFQ235" s="120"/>
      <c r="PFR235" s="122"/>
      <c r="PFS235" s="123"/>
      <c r="PFT235" s="124"/>
      <c r="PFU235" s="123"/>
      <c r="PFV235" s="121"/>
      <c r="PFW235" s="121"/>
      <c r="PFX235" s="121"/>
      <c r="PFY235" s="121"/>
      <c r="PFZ235" s="121"/>
      <c r="PGA235" s="121"/>
      <c r="PGB235" s="120"/>
      <c r="PGC235" s="125"/>
      <c r="PGD235" s="121"/>
      <c r="PGE235" s="121"/>
      <c r="PGF235" s="15"/>
      <c r="PGG235" s="15"/>
      <c r="PGH235" s="120"/>
      <c r="PGI235" s="120"/>
      <c r="PGJ235" s="121"/>
      <c r="PGK235" s="121"/>
      <c r="PGL235" s="120"/>
      <c r="PGM235" s="122"/>
      <c r="PGN235" s="123"/>
      <c r="PGO235" s="124"/>
      <c r="PGP235" s="123"/>
      <c r="PGQ235" s="121"/>
      <c r="PGR235" s="121"/>
      <c r="PGS235" s="121"/>
      <c r="PGT235" s="121"/>
      <c r="PGU235" s="121"/>
      <c r="PGV235" s="121"/>
      <c r="PGW235" s="120"/>
      <c r="PGX235" s="125"/>
      <c r="PGY235" s="121"/>
      <c r="PGZ235" s="121"/>
      <c r="PHA235" s="15"/>
      <c r="PHB235" s="15"/>
      <c r="PHC235" s="120"/>
      <c r="PHD235" s="120"/>
      <c r="PHE235" s="121"/>
      <c r="PHF235" s="121"/>
      <c r="PHG235" s="120"/>
      <c r="PHH235" s="122"/>
      <c r="PHI235" s="123"/>
      <c r="PHJ235" s="124"/>
      <c r="PHK235" s="123"/>
      <c r="PHL235" s="121"/>
      <c r="PHM235" s="121"/>
      <c r="PHN235" s="121"/>
      <c r="PHO235" s="121"/>
      <c r="PHP235" s="121"/>
      <c r="PHQ235" s="121"/>
      <c r="PHR235" s="120"/>
      <c r="PHS235" s="125"/>
      <c r="PHT235" s="121"/>
      <c r="PHU235" s="121"/>
      <c r="PHV235" s="15"/>
      <c r="PHW235" s="15"/>
      <c r="PHX235" s="120"/>
      <c r="PHY235" s="120"/>
      <c r="PHZ235" s="121"/>
      <c r="PIA235" s="121"/>
      <c r="PIB235" s="120"/>
      <c r="PIC235" s="122"/>
      <c r="PID235" s="123"/>
      <c r="PIE235" s="124"/>
      <c r="PIF235" s="123"/>
      <c r="PIG235" s="121"/>
      <c r="PIH235" s="121"/>
      <c r="PII235" s="121"/>
      <c r="PIJ235" s="121"/>
      <c r="PIK235" s="121"/>
      <c r="PIL235" s="121"/>
      <c r="PIM235" s="120"/>
      <c r="PIN235" s="125"/>
      <c r="PIO235" s="121"/>
      <c r="PIP235" s="121"/>
      <c r="PIQ235" s="15"/>
      <c r="PIR235" s="15"/>
      <c r="PIS235" s="120"/>
      <c r="PIT235" s="120"/>
      <c r="PIU235" s="121"/>
      <c r="PIV235" s="121"/>
      <c r="PIW235" s="120"/>
      <c r="PIX235" s="122"/>
      <c r="PIY235" s="123"/>
      <c r="PIZ235" s="124"/>
      <c r="PJA235" s="123"/>
      <c r="PJB235" s="121"/>
      <c r="PJC235" s="121"/>
      <c r="PJD235" s="121"/>
      <c r="PJE235" s="121"/>
      <c r="PJF235" s="121"/>
      <c r="PJG235" s="121"/>
      <c r="PJH235" s="120"/>
      <c r="PJI235" s="125"/>
      <c r="PJJ235" s="121"/>
      <c r="PJK235" s="121"/>
      <c r="PJL235" s="15"/>
      <c r="PJM235" s="15"/>
      <c r="PJN235" s="120"/>
      <c r="PJO235" s="120"/>
      <c r="PJP235" s="121"/>
      <c r="PJQ235" s="121"/>
      <c r="PJR235" s="120"/>
      <c r="PJS235" s="122"/>
      <c r="PJT235" s="123"/>
      <c r="PJU235" s="124"/>
      <c r="PJV235" s="123"/>
      <c r="PJW235" s="121"/>
      <c r="PJX235" s="121"/>
      <c r="PJY235" s="121"/>
      <c r="PJZ235" s="121"/>
      <c r="PKA235" s="121"/>
      <c r="PKB235" s="121"/>
      <c r="PKC235" s="120"/>
      <c r="PKD235" s="125"/>
      <c r="PKE235" s="121"/>
      <c r="PKF235" s="121"/>
      <c r="PKG235" s="15"/>
      <c r="PKH235" s="15"/>
      <c r="PKI235" s="120"/>
      <c r="PKJ235" s="120"/>
      <c r="PKK235" s="121"/>
      <c r="PKL235" s="121"/>
      <c r="PKM235" s="120"/>
      <c r="PKN235" s="122"/>
      <c r="PKO235" s="123"/>
      <c r="PKP235" s="124"/>
      <c r="PKQ235" s="123"/>
      <c r="PKR235" s="121"/>
      <c r="PKS235" s="121"/>
      <c r="PKT235" s="121"/>
      <c r="PKU235" s="121"/>
      <c r="PKV235" s="121"/>
      <c r="PKW235" s="121"/>
      <c r="PKX235" s="120"/>
      <c r="PKY235" s="125"/>
      <c r="PKZ235" s="121"/>
      <c r="PLA235" s="121"/>
      <c r="PLB235" s="15"/>
      <c r="PLC235" s="15"/>
      <c r="PLD235" s="120"/>
      <c r="PLE235" s="120"/>
      <c r="PLF235" s="121"/>
      <c r="PLG235" s="121"/>
      <c r="PLH235" s="120"/>
      <c r="PLI235" s="122"/>
      <c r="PLJ235" s="123"/>
      <c r="PLK235" s="124"/>
      <c r="PLL235" s="123"/>
      <c r="PLM235" s="121"/>
      <c r="PLN235" s="121"/>
      <c r="PLO235" s="121"/>
      <c r="PLP235" s="121"/>
      <c r="PLQ235" s="121"/>
      <c r="PLR235" s="121"/>
      <c r="PLS235" s="120"/>
      <c r="PLT235" s="125"/>
      <c r="PLU235" s="121"/>
      <c r="PLV235" s="121"/>
      <c r="PLW235" s="15"/>
      <c r="PLX235" s="15"/>
      <c r="PLY235" s="120"/>
      <c r="PLZ235" s="120"/>
      <c r="PMA235" s="121"/>
      <c r="PMB235" s="121"/>
      <c r="PMC235" s="120"/>
      <c r="PMD235" s="122"/>
      <c r="PME235" s="123"/>
      <c r="PMF235" s="124"/>
      <c r="PMG235" s="123"/>
      <c r="PMH235" s="121"/>
      <c r="PMI235" s="121"/>
      <c r="PMJ235" s="121"/>
      <c r="PMK235" s="121"/>
      <c r="PML235" s="121"/>
      <c r="PMM235" s="121"/>
      <c r="PMN235" s="120"/>
      <c r="PMO235" s="125"/>
      <c r="PMP235" s="121"/>
      <c r="PMQ235" s="121"/>
      <c r="PMR235" s="15"/>
      <c r="PMS235" s="15"/>
      <c r="PMT235" s="120"/>
      <c r="PMU235" s="120"/>
      <c r="PMV235" s="121"/>
      <c r="PMW235" s="121"/>
      <c r="PMX235" s="120"/>
      <c r="PMY235" s="122"/>
      <c r="PMZ235" s="123"/>
      <c r="PNA235" s="124"/>
      <c r="PNB235" s="123"/>
      <c r="PNC235" s="121"/>
      <c r="PND235" s="121"/>
      <c r="PNE235" s="121"/>
      <c r="PNF235" s="121"/>
      <c r="PNG235" s="121"/>
      <c r="PNH235" s="121"/>
      <c r="PNI235" s="120"/>
      <c r="PNJ235" s="125"/>
      <c r="PNK235" s="121"/>
      <c r="PNL235" s="121"/>
      <c r="PNM235" s="15"/>
      <c r="PNN235" s="15"/>
      <c r="PNO235" s="120"/>
      <c r="PNP235" s="120"/>
      <c r="PNQ235" s="121"/>
      <c r="PNR235" s="121"/>
      <c r="PNS235" s="120"/>
      <c r="PNT235" s="122"/>
      <c r="PNU235" s="123"/>
      <c r="PNV235" s="124"/>
      <c r="PNW235" s="123"/>
      <c r="PNX235" s="121"/>
      <c r="PNY235" s="121"/>
      <c r="PNZ235" s="121"/>
      <c r="POA235" s="121"/>
      <c r="POB235" s="121"/>
      <c r="POC235" s="121"/>
      <c r="POD235" s="120"/>
      <c r="POE235" s="125"/>
      <c r="POF235" s="121"/>
      <c r="POG235" s="121"/>
      <c r="POH235" s="15"/>
      <c r="POI235" s="15"/>
      <c r="POJ235" s="120"/>
      <c r="POK235" s="120"/>
      <c r="POL235" s="121"/>
      <c r="POM235" s="121"/>
      <c r="PON235" s="120"/>
      <c r="POO235" s="122"/>
      <c r="POP235" s="123"/>
      <c r="POQ235" s="124"/>
      <c r="POR235" s="123"/>
      <c r="POS235" s="121"/>
      <c r="POT235" s="121"/>
      <c r="POU235" s="121"/>
      <c r="POV235" s="121"/>
      <c r="POW235" s="121"/>
      <c r="POX235" s="121"/>
      <c r="POY235" s="120"/>
      <c r="POZ235" s="125"/>
      <c r="PPA235" s="121"/>
      <c r="PPB235" s="121"/>
      <c r="PPC235" s="15"/>
      <c r="PPD235" s="15"/>
      <c r="PPE235" s="120"/>
      <c r="PPF235" s="120"/>
      <c r="PPG235" s="121"/>
      <c r="PPH235" s="121"/>
      <c r="PPI235" s="120"/>
      <c r="PPJ235" s="122"/>
      <c r="PPK235" s="123"/>
      <c r="PPL235" s="124"/>
      <c r="PPM235" s="123"/>
      <c r="PPN235" s="121"/>
      <c r="PPO235" s="121"/>
      <c r="PPP235" s="121"/>
      <c r="PPQ235" s="121"/>
      <c r="PPR235" s="121"/>
      <c r="PPS235" s="121"/>
      <c r="PPT235" s="120"/>
      <c r="PPU235" s="125"/>
      <c r="PPV235" s="121"/>
      <c r="PPW235" s="121"/>
      <c r="PPX235" s="15"/>
      <c r="PPY235" s="15"/>
      <c r="PPZ235" s="120"/>
      <c r="PQA235" s="120"/>
      <c r="PQB235" s="121"/>
      <c r="PQC235" s="121"/>
      <c r="PQD235" s="120"/>
      <c r="PQE235" s="122"/>
      <c r="PQF235" s="123"/>
      <c r="PQG235" s="124"/>
      <c r="PQH235" s="123"/>
      <c r="PQI235" s="121"/>
      <c r="PQJ235" s="121"/>
      <c r="PQK235" s="121"/>
      <c r="PQL235" s="121"/>
      <c r="PQM235" s="121"/>
      <c r="PQN235" s="121"/>
      <c r="PQO235" s="120"/>
      <c r="PQP235" s="125"/>
      <c r="PQQ235" s="121"/>
      <c r="PQR235" s="121"/>
      <c r="PQS235" s="15"/>
      <c r="PQT235" s="15"/>
      <c r="PQU235" s="120"/>
      <c r="PQV235" s="120"/>
      <c r="PQW235" s="121"/>
      <c r="PQX235" s="121"/>
      <c r="PQY235" s="120"/>
      <c r="PQZ235" s="122"/>
      <c r="PRA235" s="123"/>
      <c r="PRB235" s="124"/>
      <c r="PRC235" s="123"/>
      <c r="PRD235" s="121"/>
      <c r="PRE235" s="121"/>
      <c r="PRF235" s="121"/>
      <c r="PRG235" s="121"/>
      <c r="PRH235" s="121"/>
      <c r="PRI235" s="121"/>
      <c r="PRJ235" s="120"/>
      <c r="PRK235" s="125"/>
      <c r="PRL235" s="121"/>
      <c r="PRM235" s="121"/>
      <c r="PRN235" s="15"/>
      <c r="PRO235" s="15"/>
      <c r="PRP235" s="120"/>
      <c r="PRQ235" s="120"/>
      <c r="PRR235" s="121"/>
      <c r="PRS235" s="121"/>
      <c r="PRT235" s="120"/>
      <c r="PRU235" s="122"/>
      <c r="PRV235" s="123"/>
      <c r="PRW235" s="124"/>
      <c r="PRX235" s="123"/>
      <c r="PRY235" s="121"/>
      <c r="PRZ235" s="121"/>
      <c r="PSA235" s="121"/>
      <c r="PSB235" s="121"/>
      <c r="PSC235" s="121"/>
      <c r="PSD235" s="121"/>
      <c r="PSE235" s="120"/>
      <c r="PSF235" s="125"/>
      <c r="PSG235" s="121"/>
      <c r="PSH235" s="121"/>
      <c r="PSI235" s="15"/>
      <c r="PSJ235" s="15"/>
      <c r="PSK235" s="120"/>
      <c r="PSL235" s="120"/>
      <c r="PSM235" s="121"/>
      <c r="PSN235" s="121"/>
      <c r="PSO235" s="120"/>
      <c r="PSP235" s="122"/>
      <c r="PSQ235" s="123"/>
      <c r="PSR235" s="124"/>
      <c r="PSS235" s="123"/>
      <c r="PST235" s="121"/>
      <c r="PSU235" s="121"/>
      <c r="PSV235" s="121"/>
      <c r="PSW235" s="121"/>
      <c r="PSX235" s="121"/>
      <c r="PSY235" s="121"/>
      <c r="PSZ235" s="120"/>
      <c r="PTA235" s="125"/>
      <c r="PTB235" s="121"/>
      <c r="PTC235" s="121"/>
      <c r="PTD235" s="15"/>
      <c r="PTE235" s="15"/>
      <c r="PTF235" s="120"/>
      <c r="PTG235" s="120"/>
      <c r="PTH235" s="121"/>
      <c r="PTI235" s="121"/>
      <c r="PTJ235" s="120"/>
      <c r="PTK235" s="122"/>
      <c r="PTL235" s="123"/>
      <c r="PTM235" s="124"/>
      <c r="PTN235" s="123"/>
      <c r="PTO235" s="121"/>
      <c r="PTP235" s="121"/>
      <c r="PTQ235" s="121"/>
      <c r="PTR235" s="121"/>
      <c r="PTS235" s="121"/>
      <c r="PTT235" s="121"/>
      <c r="PTU235" s="120"/>
      <c r="PTV235" s="125"/>
      <c r="PTW235" s="121"/>
      <c r="PTX235" s="121"/>
      <c r="PTY235" s="15"/>
      <c r="PTZ235" s="15"/>
      <c r="PUA235" s="120"/>
      <c r="PUB235" s="120"/>
      <c r="PUC235" s="121"/>
      <c r="PUD235" s="121"/>
      <c r="PUE235" s="120"/>
      <c r="PUF235" s="122"/>
      <c r="PUG235" s="123"/>
      <c r="PUH235" s="124"/>
      <c r="PUI235" s="123"/>
      <c r="PUJ235" s="121"/>
      <c r="PUK235" s="121"/>
      <c r="PUL235" s="121"/>
      <c r="PUM235" s="121"/>
      <c r="PUN235" s="121"/>
      <c r="PUO235" s="121"/>
      <c r="PUP235" s="120"/>
      <c r="PUQ235" s="125"/>
      <c r="PUR235" s="121"/>
      <c r="PUS235" s="121"/>
      <c r="PUT235" s="15"/>
      <c r="PUU235" s="15"/>
      <c r="PUV235" s="120"/>
      <c r="PUW235" s="120"/>
      <c r="PUX235" s="121"/>
      <c r="PUY235" s="121"/>
      <c r="PUZ235" s="120"/>
      <c r="PVA235" s="122"/>
      <c r="PVB235" s="123"/>
      <c r="PVC235" s="124"/>
      <c r="PVD235" s="123"/>
      <c r="PVE235" s="121"/>
      <c r="PVF235" s="121"/>
      <c r="PVG235" s="121"/>
      <c r="PVH235" s="121"/>
      <c r="PVI235" s="121"/>
      <c r="PVJ235" s="121"/>
      <c r="PVK235" s="120"/>
      <c r="PVL235" s="125"/>
      <c r="PVM235" s="121"/>
      <c r="PVN235" s="121"/>
      <c r="PVO235" s="15"/>
      <c r="PVP235" s="15"/>
      <c r="PVQ235" s="120"/>
      <c r="PVR235" s="120"/>
      <c r="PVS235" s="121"/>
      <c r="PVT235" s="121"/>
      <c r="PVU235" s="120"/>
      <c r="PVV235" s="122"/>
      <c r="PVW235" s="123"/>
      <c r="PVX235" s="124"/>
      <c r="PVY235" s="123"/>
      <c r="PVZ235" s="121"/>
      <c r="PWA235" s="121"/>
      <c r="PWB235" s="121"/>
      <c r="PWC235" s="121"/>
      <c r="PWD235" s="121"/>
      <c r="PWE235" s="121"/>
      <c r="PWF235" s="120"/>
      <c r="PWG235" s="125"/>
      <c r="PWH235" s="121"/>
      <c r="PWI235" s="121"/>
      <c r="PWJ235" s="15"/>
      <c r="PWK235" s="15"/>
      <c r="PWL235" s="120"/>
      <c r="PWM235" s="120"/>
      <c r="PWN235" s="121"/>
      <c r="PWO235" s="121"/>
      <c r="PWP235" s="120"/>
      <c r="PWQ235" s="122"/>
      <c r="PWR235" s="123"/>
      <c r="PWS235" s="124"/>
      <c r="PWT235" s="123"/>
      <c r="PWU235" s="121"/>
      <c r="PWV235" s="121"/>
      <c r="PWW235" s="121"/>
      <c r="PWX235" s="121"/>
      <c r="PWY235" s="121"/>
      <c r="PWZ235" s="121"/>
      <c r="PXA235" s="120"/>
      <c r="PXB235" s="125"/>
      <c r="PXC235" s="121"/>
      <c r="PXD235" s="121"/>
      <c r="PXE235" s="15"/>
      <c r="PXF235" s="15"/>
      <c r="PXG235" s="120"/>
      <c r="PXH235" s="120"/>
      <c r="PXI235" s="121"/>
      <c r="PXJ235" s="121"/>
      <c r="PXK235" s="120"/>
      <c r="PXL235" s="122"/>
      <c r="PXM235" s="123"/>
      <c r="PXN235" s="124"/>
      <c r="PXO235" s="123"/>
      <c r="PXP235" s="121"/>
      <c r="PXQ235" s="121"/>
      <c r="PXR235" s="121"/>
      <c r="PXS235" s="121"/>
      <c r="PXT235" s="121"/>
      <c r="PXU235" s="121"/>
      <c r="PXV235" s="120"/>
      <c r="PXW235" s="125"/>
      <c r="PXX235" s="121"/>
      <c r="PXY235" s="121"/>
      <c r="PXZ235" s="15"/>
      <c r="PYA235" s="15"/>
      <c r="PYB235" s="120"/>
      <c r="PYC235" s="120"/>
      <c r="PYD235" s="121"/>
      <c r="PYE235" s="121"/>
      <c r="PYF235" s="120"/>
      <c r="PYG235" s="122"/>
      <c r="PYH235" s="123"/>
      <c r="PYI235" s="124"/>
      <c r="PYJ235" s="123"/>
      <c r="PYK235" s="121"/>
      <c r="PYL235" s="121"/>
      <c r="PYM235" s="121"/>
      <c r="PYN235" s="121"/>
      <c r="PYO235" s="121"/>
      <c r="PYP235" s="121"/>
      <c r="PYQ235" s="120"/>
      <c r="PYR235" s="125"/>
      <c r="PYS235" s="121"/>
      <c r="PYT235" s="121"/>
      <c r="PYU235" s="15"/>
      <c r="PYV235" s="15"/>
      <c r="PYW235" s="120"/>
      <c r="PYX235" s="120"/>
      <c r="PYY235" s="121"/>
      <c r="PYZ235" s="121"/>
      <c r="PZA235" s="120"/>
      <c r="PZB235" s="122"/>
      <c r="PZC235" s="123"/>
      <c r="PZD235" s="124"/>
      <c r="PZE235" s="123"/>
      <c r="PZF235" s="121"/>
      <c r="PZG235" s="121"/>
      <c r="PZH235" s="121"/>
      <c r="PZI235" s="121"/>
      <c r="PZJ235" s="121"/>
      <c r="PZK235" s="121"/>
      <c r="PZL235" s="120"/>
      <c r="PZM235" s="125"/>
      <c r="PZN235" s="121"/>
      <c r="PZO235" s="121"/>
      <c r="PZP235" s="15"/>
      <c r="PZQ235" s="15"/>
      <c r="PZR235" s="120"/>
      <c r="PZS235" s="120"/>
      <c r="PZT235" s="121"/>
      <c r="PZU235" s="121"/>
      <c r="PZV235" s="120"/>
      <c r="PZW235" s="122"/>
      <c r="PZX235" s="123"/>
      <c r="PZY235" s="124"/>
      <c r="PZZ235" s="123"/>
      <c r="QAA235" s="121"/>
      <c r="QAB235" s="121"/>
      <c r="QAC235" s="121"/>
      <c r="QAD235" s="121"/>
      <c r="QAE235" s="121"/>
      <c r="QAF235" s="121"/>
      <c r="QAG235" s="120"/>
      <c r="QAH235" s="125"/>
      <c r="QAI235" s="121"/>
      <c r="QAJ235" s="121"/>
      <c r="QAK235" s="15"/>
      <c r="QAL235" s="15"/>
      <c r="QAM235" s="120"/>
      <c r="QAN235" s="120"/>
      <c r="QAO235" s="121"/>
      <c r="QAP235" s="121"/>
      <c r="QAQ235" s="120"/>
      <c r="QAR235" s="122"/>
      <c r="QAS235" s="123"/>
      <c r="QAT235" s="124"/>
      <c r="QAU235" s="123"/>
      <c r="QAV235" s="121"/>
      <c r="QAW235" s="121"/>
      <c r="QAX235" s="121"/>
      <c r="QAY235" s="121"/>
      <c r="QAZ235" s="121"/>
      <c r="QBA235" s="121"/>
      <c r="QBB235" s="120"/>
      <c r="QBC235" s="125"/>
      <c r="QBD235" s="121"/>
      <c r="QBE235" s="121"/>
      <c r="QBF235" s="15"/>
      <c r="QBG235" s="15"/>
      <c r="QBH235" s="120"/>
      <c r="QBI235" s="120"/>
      <c r="QBJ235" s="121"/>
      <c r="QBK235" s="121"/>
      <c r="QBL235" s="120"/>
      <c r="QBM235" s="122"/>
      <c r="QBN235" s="123"/>
      <c r="QBO235" s="124"/>
      <c r="QBP235" s="123"/>
      <c r="QBQ235" s="121"/>
      <c r="QBR235" s="121"/>
      <c r="QBS235" s="121"/>
      <c r="QBT235" s="121"/>
      <c r="QBU235" s="121"/>
      <c r="QBV235" s="121"/>
      <c r="QBW235" s="120"/>
      <c r="QBX235" s="125"/>
      <c r="QBY235" s="121"/>
      <c r="QBZ235" s="121"/>
      <c r="QCA235" s="15"/>
      <c r="QCB235" s="15"/>
      <c r="QCC235" s="120"/>
      <c r="QCD235" s="120"/>
      <c r="QCE235" s="121"/>
      <c r="QCF235" s="121"/>
      <c r="QCG235" s="120"/>
      <c r="QCH235" s="122"/>
      <c r="QCI235" s="123"/>
      <c r="QCJ235" s="124"/>
      <c r="QCK235" s="123"/>
      <c r="QCL235" s="121"/>
      <c r="QCM235" s="121"/>
      <c r="QCN235" s="121"/>
      <c r="QCO235" s="121"/>
      <c r="QCP235" s="121"/>
      <c r="QCQ235" s="121"/>
      <c r="QCR235" s="120"/>
      <c r="QCS235" s="125"/>
      <c r="QCT235" s="121"/>
      <c r="QCU235" s="121"/>
      <c r="QCV235" s="15"/>
      <c r="QCW235" s="15"/>
      <c r="QCX235" s="120"/>
      <c r="QCY235" s="120"/>
      <c r="QCZ235" s="121"/>
      <c r="QDA235" s="121"/>
      <c r="QDB235" s="120"/>
      <c r="QDC235" s="122"/>
      <c r="QDD235" s="123"/>
      <c r="QDE235" s="124"/>
      <c r="QDF235" s="123"/>
      <c r="QDG235" s="121"/>
      <c r="QDH235" s="121"/>
      <c r="QDI235" s="121"/>
      <c r="QDJ235" s="121"/>
      <c r="QDK235" s="121"/>
      <c r="QDL235" s="121"/>
      <c r="QDM235" s="120"/>
      <c r="QDN235" s="125"/>
      <c r="QDO235" s="121"/>
      <c r="QDP235" s="121"/>
      <c r="QDQ235" s="15"/>
      <c r="QDR235" s="15"/>
      <c r="QDS235" s="120"/>
      <c r="QDT235" s="120"/>
      <c r="QDU235" s="121"/>
      <c r="QDV235" s="121"/>
      <c r="QDW235" s="120"/>
      <c r="QDX235" s="122"/>
      <c r="QDY235" s="123"/>
      <c r="QDZ235" s="124"/>
      <c r="QEA235" s="123"/>
      <c r="QEB235" s="121"/>
      <c r="QEC235" s="121"/>
      <c r="QED235" s="121"/>
      <c r="QEE235" s="121"/>
      <c r="QEF235" s="121"/>
      <c r="QEG235" s="121"/>
      <c r="QEH235" s="120"/>
      <c r="QEI235" s="125"/>
      <c r="QEJ235" s="121"/>
      <c r="QEK235" s="121"/>
      <c r="QEL235" s="15"/>
      <c r="QEM235" s="15"/>
      <c r="QEN235" s="120"/>
      <c r="QEO235" s="120"/>
      <c r="QEP235" s="121"/>
      <c r="QEQ235" s="121"/>
      <c r="QER235" s="120"/>
      <c r="QES235" s="122"/>
      <c r="QET235" s="123"/>
      <c r="QEU235" s="124"/>
      <c r="QEV235" s="123"/>
      <c r="QEW235" s="121"/>
      <c r="QEX235" s="121"/>
      <c r="QEY235" s="121"/>
      <c r="QEZ235" s="121"/>
      <c r="QFA235" s="121"/>
      <c r="QFB235" s="121"/>
      <c r="QFC235" s="120"/>
      <c r="QFD235" s="125"/>
      <c r="QFE235" s="121"/>
      <c r="QFF235" s="121"/>
      <c r="QFG235" s="15"/>
      <c r="QFH235" s="15"/>
      <c r="QFI235" s="120"/>
      <c r="QFJ235" s="120"/>
      <c r="QFK235" s="121"/>
      <c r="QFL235" s="121"/>
      <c r="QFM235" s="120"/>
      <c r="QFN235" s="122"/>
      <c r="QFO235" s="123"/>
      <c r="QFP235" s="124"/>
      <c r="QFQ235" s="123"/>
      <c r="QFR235" s="121"/>
      <c r="QFS235" s="121"/>
      <c r="QFT235" s="121"/>
      <c r="QFU235" s="121"/>
      <c r="QFV235" s="121"/>
      <c r="QFW235" s="121"/>
      <c r="QFX235" s="120"/>
      <c r="QFY235" s="125"/>
      <c r="QFZ235" s="121"/>
      <c r="QGA235" s="121"/>
      <c r="QGB235" s="15"/>
      <c r="QGC235" s="15"/>
      <c r="QGD235" s="120"/>
      <c r="QGE235" s="120"/>
      <c r="QGF235" s="121"/>
      <c r="QGG235" s="121"/>
      <c r="QGH235" s="120"/>
      <c r="QGI235" s="122"/>
      <c r="QGJ235" s="123"/>
      <c r="QGK235" s="124"/>
      <c r="QGL235" s="123"/>
      <c r="QGM235" s="121"/>
      <c r="QGN235" s="121"/>
      <c r="QGO235" s="121"/>
      <c r="QGP235" s="121"/>
      <c r="QGQ235" s="121"/>
      <c r="QGR235" s="121"/>
      <c r="QGS235" s="120"/>
      <c r="QGT235" s="125"/>
      <c r="QGU235" s="121"/>
      <c r="QGV235" s="121"/>
      <c r="QGW235" s="15"/>
      <c r="QGX235" s="15"/>
      <c r="QGY235" s="120"/>
      <c r="QGZ235" s="120"/>
      <c r="QHA235" s="121"/>
      <c r="QHB235" s="121"/>
      <c r="QHC235" s="120"/>
      <c r="QHD235" s="122"/>
      <c r="QHE235" s="123"/>
      <c r="QHF235" s="124"/>
      <c r="QHG235" s="123"/>
      <c r="QHH235" s="121"/>
      <c r="QHI235" s="121"/>
      <c r="QHJ235" s="121"/>
      <c r="QHK235" s="121"/>
      <c r="QHL235" s="121"/>
      <c r="QHM235" s="121"/>
      <c r="QHN235" s="120"/>
      <c r="QHO235" s="125"/>
      <c r="QHP235" s="121"/>
      <c r="QHQ235" s="121"/>
      <c r="QHR235" s="15"/>
      <c r="QHS235" s="15"/>
      <c r="QHT235" s="120"/>
      <c r="QHU235" s="120"/>
      <c r="QHV235" s="121"/>
      <c r="QHW235" s="121"/>
      <c r="QHX235" s="120"/>
      <c r="QHY235" s="122"/>
      <c r="QHZ235" s="123"/>
      <c r="QIA235" s="124"/>
      <c r="QIB235" s="123"/>
      <c r="QIC235" s="121"/>
      <c r="QID235" s="121"/>
      <c r="QIE235" s="121"/>
      <c r="QIF235" s="121"/>
      <c r="QIG235" s="121"/>
      <c r="QIH235" s="121"/>
      <c r="QII235" s="120"/>
      <c r="QIJ235" s="125"/>
      <c r="QIK235" s="121"/>
      <c r="QIL235" s="121"/>
      <c r="QIM235" s="15"/>
      <c r="QIN235" s="15"/>
      <c r="QIO235" s="120"/>
      <c r="QIP235" s="120"/>
      <c r="QIQ235" s="121"/>
      <c r="QIR235" s="121"/>
      <c r="QIS235" s="120"/>
      <c r="QIT235" s="122"/>
      <c r="QIU235" s="123"/>
      <c r="QIV235" s="124"/>
      <c r="QIW235" s="123"/>
      <c r="QIX235" s="121"/>
      <c r="QIY235" s="121"/>
      <c r="QIZ235" s="121"/>
      <c r="QJA235" s="121"/>
      <c r="QJB235" s="121"/>
      <c r="QJC235" s="121"/>
      <c r="QJD235" s="120"/>
      <c r="QJE235" s="125"/>
      <c r="QJF235" s="121"/>
      <c r="QJG235" s="121"/>
      <c r="QJH235" s="15"/>
      <c r="QJI235" s="15"/>
      <c r="QJJ235" s="120"/>
      <c r="QJK235" s="120"/>
      <c r="QJL235" s="121"/>
      <c r="QJM235" s="121"/>
      <c r="QJN235" s="120"/>
      <c r="QJO235" s="122"/>
      <c r="QJP235" s="123"/>
      <c r="QJQ235" s="124"/>
      <c r="QJR235" s="123"/>
      <c r="QJS235" s="121"/>
      <c r="QJT235" s="121"/>
      <c r="QJU235" s="121"/>
      <c r="QJV235" s="121"/>
      <c r="QJW235" s="121"/>
      <c r="QJX235" s="121"/>
      <c r="QJY235" s="120"/>
      <c r="QJZ235" s="125"/>
      <c r="QKA235" s="121"/>
      <c r="QKB235" s="121"/>
      <c r="QKC235" s="15"/>
      <c r="QKD235" s="15"/>
      <c r="QKE235" s="120"/>
      <c r="QKF235" s="120"/>
      <c r="QKG235" s="121"/>
      <c r="QKH235" s="121"/>
      <c r="QKI235" s="120"/>
      <c r="QKJ235" s="122"/>
      <c r="QKK235" s="123"/>
      <c r="QKL235" s="124"/>
      <c r="QKM235" s="123"/>
      <c r="QKN235" s="121"/>
      <c r="QKO235" s="121"/>
      <c r="QKP235" s="121"/>
      <c r="QKQ235" s="121"/>
      <c r="QKR235" s="121"/>
      <c r="QKS235" s="121"/>
      <c r="QKT235" s="120"/>
      <c r="QKU235" s="125"/>
      <c r="QKV235" s="121"/>
      <c r="QKW235" s="121"/>
      <c r="QKX235" s="15"/>
      <c r="QKY235" s="15"/>
      <c r="QKZ235" s="120"/>
      <c r="QLA235" s="120"/>
      <c r="QLB235" s="121"/>
      <c r="QLC235" s="121"/>
      <c r="QLD235" s="120"/>
      <c r="QLE235" s="122"/>
      <c r="QLF235" s="123"/>
      <c r="QLG235" s="124"/>
      <c r="QLH235" s="123"/>
      <c r="QLI235" s="121"/>
      <c r="QLJ235" s="121"/>
      <c r="QLK235" s="121"/>
      <c r="QLL235" s="121"/>
      <c r="QLM235" s="121"/>
      <c r="QLN235" s="121"/>
      <c r="QLO235" s="120"/>
      <c r="QLP235" s="125"/>
      <c r="QLQ235" s="121"/>
      <c r="QLR235" s="121"/>
      <c r="QLS235" s="15"/>
      <c r="QLT235" s="15"/>
      <c r="QLU235" s="120"/>
      <c r="QLV235" s="120"/>
      <c r="QLW235" s="121"/>
      <c r="QLX235" s="121"/>
      <c r="QLY235" s="120"/>
      <c r="QLZ235" s="122"/>
      <c r="QMA235" s="123"/>
      <c r="QMB235" s="124"/>
      <c r="QMC235" s="123"/>
      <c r="QMD235" s="121"/>
      <c r="QME235" s="121"/>
      <c r="QMF235" s="121"/>
      <c r="QMG235" s="121"/>
      <c r="QMH235" s="121"/>
      <c r="QMI235" s="121"/>
      <c r="QMJ235" s="120"/>
      <c r="QMK235" s="125"/>
      <c r="QML235" s="121"/>
      <c r="QMM235" s="121"/>
      <c r="QMN235" s="15"/>
      <c r="QMO235" s="15"/>
      <c r="QMP235" s="120"/>
      <c r="QMQ235" s="120"/>
      <c r="QMR235" s="121"/>
      <c r="QMS235" s="121"/>
      <c r="QMT235" s="120"/>
      <c r="QMU235" s="122"/>
      <c r="QMV235" s="123"/>
      <c r="QMW235" s="124"/>
      <c r="QMX235" s="123"/>
      <c r="QMY235" s="121"/>
      <c r="QMZ235" s="121"/>
      <c r="QNA235" s="121"/>
      <c r="QNB235" s="121"/>
      <c r="QNC235" s="121"/>
      <c r="QND235" s="121"/>
      <c r="QNE235" s="120"/>
      <c r="QNF235" s="125"/>
      <c r="QNG235" s="121"/>
      <c r="QNH235" s="121"/>
      <c r="QNI235" s="15"/>
      <c r="QNJ235" s="15"/>
      <c r="QNK235" s="120"/>
      <c r="QNL235" s="120"/>
      <c r="QNM235" s="121"/>
      <c r="QNN235" s="121"/>
      <c r="QNO235" s="120"/>
      <c r="QNP235" s="122"/>
      <c r="QNQ235" s="123"/>
      <c r="QNR235" s="124"/>
      <c r="QNS235" s="123"/>
      <c r="QNT235" s="121"/>
      <c r="QNU235" s="121"/>
      <c r="QNV235" s="121"/>
      <c r="QNW235" s="121"/>
      <c r="QNX235" s="121"/>
      <c r="QNY235" s="121"/>
      <c r="QNZ235" s="120"/>
      <c r="QOA235" s="125"/>
      <c r="QOB235" s="121"/>
      <c r="QOC235" s="121"/>
      <c r="QOD235" s="15"/>
      <c r="QOE235" s="15"/>
      <c r="QOF235" s="120"/>
      <c r="QOG235" s="120"/>
      <c r="QOH235" s="121"/>
      <c r="QOI235" s="121"/>
      <c r="QOJ235" s="120"/>
      <c r="QOK235" s="122"/>
      <c r="QOL235" s="123"/>
      <c r="QOM235" s="124"/>
      <c r="QON235" s="123"/>
      <c r="QOO235" s="121"/>
      <c r="QOP235" s="121"/>
      <c r="QOQ235" s="121"/>
      <c r="QOR235" s="121"/>
      <c r="QOS235" s="121"/>
      <c r="QOT235" s="121"/>
      <c r="QOU235" s="120"/>
      <c r="QOV235" s="125"/>
      <c r="QOW235" s="121"/>
      <c r="QOX235" s="121"/>
      <c r="QOY235" s="15"/>
      <c r="QOZ235" s="15"/>
      <c r="QPA235" s="120"/>
      <c r="QPB235" s="120"/>
      <c r="QPC235" s="121"/>
      <c r="QPD235" s="121"/>
      <c r="QPE235" s="120"/>
      <c r="QPF235" s="122"/>
      <c r="QPG235" s="123"/>
      <c r="QPH235" s="124"/>
      <c r="QPI235" s="123"/>
      <c r="QPJ235" s="121"/>
      <c r="QPK235" s="121"/>
      <c r="QPL235" s="121"/>
      <c r="QPM235" s="121"/>
      <c r="QPN235" s="121"/>
      <c r="QPO235" s="121"/>
      <c r="QPP235" s="120"/>
      <c r="QPQ235" s="125"/>
      <c r="QPR235" s="121"/>
      <c r="QPS235" s="121"/>
      <c r="QPT235" s="15"/>
      <c r="QPU235" s="15"/>
      <c r="QPV235" s="120"/>
      <c r="QPW235" s="120"/>
      <c r="QPX235" s="121"/>
      <c r="QPY235" s="121"/>
      <c r="QPZ235" s="120"/>
      <c r="QQA235" s="122"/>
      <c r="QQB235" s="123"/>
      <c r="QQC235" s="124"/>
      <c r="QQD235" s="123"/>
      <c r="QQE235" s="121"/>
      <c r="QQF235" s="121"/>
      <c r="QQG235" s="121"/>
      <c r="QQH235" s="121"/>
      <c r="QQI235" s="121"/>
      <c r="QQJ235" s="121"/>
      <c r="QQK235" s="120"/>
      <c r="QQL235" s="125"/>
      <c r="QQM235" s="121"/>
      <c r="QQN235" s="121"/>
      <c r="QQO235" s="15"/>
      <c r="QQP235" s="15"/>
      <c r="QQQ235" s="120"/>
      <c r="QQR235" s="120"/>
      <c r="QQS235" s="121"/>
      <c r="QQT235" s="121"/>
      <c r="QQU235" s="120"/>
      <c r="QQV235" s="122"/>
      <c r="QQW235" s="123"/>
      <c r="QQX235" s="124"/>
      <c r="QQY235" s="123"/>
      <c r="QQZ235" s="121"/>
      <c r="QRA235" s="121"/>
      <c r="QRB235" s="121"/>
      <c r="QRC235" s="121"/>
      <c r="QRD235" s="121"/>
      <c r="QRE235" s="121"/>
      <c r="QRF235" s="120"/>
      <c r="QRG235" s="125"/>
      <c r="QRH235" s="121"/>
      <c r="QRI235" s="121"/>
      <c r="QRJ235" s="15"/>
      <c r="QRK235" s="15"/>
      <c r="QRL235" s="120"/>
      <c r="QRM235" s="120"/>
      <c r="QRN235" s="121"/>
      <c r="QRO235" s="121"/>
      <c r="QRP235" s="120"/>
      <c r="QRQ235" s="122"/>
      <c r="QRR235" s="123"/>
      <c r="QRS235" s="124"/>
      <c r="QRT235" s="123"/>
      <c r="QRU235" s="121"/>
      <c r="QRV235" s="121"/>
      <c r="QRW235" s="121"/>
      <c r="QRX235" s="121"/>
      <c r="QRY235" s="121"/>
      <c r="QRZ235" s="121"/>
      <c r="QSA235" s="120"/>
      <c r="QSB235" s="125"/>
      <c r="QSC235" s="121"/>
      <c r="QSD235" s="121"/>
      <c r="QSE235" s="15"/>
      <c r="QSF235" s="15"/>
      <c r="QSG235" s="120"/>
      <c r="QSH235" s="120"/>
      <c r="QSI235" s="121"/>
      <c r="QSJ235" s="121"/>
      <c r="QSK235" s="120"/>
      <c r="QSL235" s="122"/>
      <c r="QSM235" s="123"/>
      <c r="QSN235" s="124"/>
      <c r="QSO235" s="123"/>
      <c r="QSP235" s="121"/>
      <c r="QSQ235" s="121"/>
      <c r="QSR235" s="121"/>
      <c r="QSS235" s="121"/>
      <c r="QST235" s="121"/>
      <c r="QSU235" s="121"/>
      <c r="QSV235" s="120"/>
      <c r="QSW235" s="125"/>
      <c r="QSX235" s="121"/>
      <c r="QSY235" s="121"/>
      <c r="QSZ235" s="15"/>
      <c r="QTA235" s="15"/>
      <c r="QTB235" s="120"/>
      <c r="QTC235" s="120"/>
      <c r="QTD235" s="121"/>
      <c r="QTE235" s="121"/>
      <c r="QTF235" s="120"/>
      <c r="QTG235" s="122"/>
      <c r="QTH235" s="123"/>
      <c r="QTI235" s="124"/>
      <c r="QTJ235" s="123"/>
      <c r="QTK235" s="121"/>
      <c r="QTL235" s="121"/>
      <c r="QTM235" s="121"/>
      <c r="QTN235" s="121"/>
      <c r="QTO235" s="121"/>
      <c r="QTP235" s="121"/>
      <c r="QTQ235" s="120"/>
      <c r="QTR235" s="125"/>
      <c r="QTS235" s="121"/>
      <c r="QTT235" s="121"/>
      <c r="QTU235" s="15"/>
      <c r="QTV235" s="15"/>
      <c r="QTW235" s="120"/>
      <c r="QTX235" s="120"/>
      <c r="QTY235" s="121"/>
      <c r="QTZ235" s="121"/>
      <c r="QUA235" s="120"/>
      <c r="QUB235" s="122"/>
      <c r="QUC235" s="123"/>
      <c r="QUD235" s="124"/>
      <c r="QUE235" s="123"/>
      <c r="QUF235" s="121"/>
      <c r="QUG235" s="121"/>
      <c r="QUH235" s="121"/>
      <c r="QUI235" s="121"/>
      <c r="QUJ235" s="121"/>
      <c r="QUK235" s="121"/>
      <c r="QUL235" s="120"/>
      <c r="QUM235" s="125"/>
      <c r="QUN235" s="121"/>
      <c r="QUO235" s="121"/>
      <c r="QUP235" s="15"/>
      <c r="QUQ235" s="15"/>
      <c r="QUR235" s="120"/>
      <c r="QUS235" s="120"/>
      <c r="QUT235" s="121"/>
      <c r="QUU235" s="121"/>
      <c r="QUV235" s="120"/>
      <c r="QUW235" s="122"/>
      <c r="QUX235" s="123"/>
      <c r="QUY235" s="124"/>
      <c r="QUZ235" s="123"/>
      <c r="QVA235" s="121"/>
      <c r="QVB235" s="121"/>
      <c r="QVC235" s="121"/>
      <c r="QVD235" s="121"/>
      <c r="QVE235" s="121"/>
      <c r="QVF235" s="121"/>
      <c r="QVG235" s="120"/>
      <c r="QVH235" s="125"/>
      <c r="QVI235" s="121"/>
      <c r="QVJ235" s="121"/>
      <c r="QVK235" s="15"/>
      <c r="QVL235" s="15"/>
      <c r="QVM235" s="120"/>
      <c r="QVN235" s="120"/>
      <c r="QVO235" s="121"/>
      <c r="QVP235" s="121"/>
      <c r="QVQ235" s="120"/>
      <c r="QVR235" s="122"/>
      <c r="QVS235" s="123"/>
      <c r="QVT235" s="124"/>
      <c r="QVU235" s="123"/>
      <c r="QVV235" s="121"/>
      <c r="QVW235" s="121"/>
      <c r="QVX235" s="121"/>
      <c r="QVY235" s="121"/>
      <c r="QVZ235" s="121"/>
      <c r="QWA235" s="121"/>
      <c r="QWB235" s="120"/>
      <c r="QWC235" s="125"/>
      <c r="QWD235" s="121"/>
      <c r="QWE235" s="121"/>
      <c r="QWF235" s="15"/>
      <c r="QWG235" s="15"/>
      <c r="QWH235" s="120"/>
      <c r="QWI235" s="120"/>
      <c r="QWJ235" s="121"/>
      <c r="QWK235" s="121"/>
      <c r="QWL235" s="120"/>
      <c r="QWM235" s="122"/>
      <c r="QWN235" s="123"/>
      <c r="QWO235" s="124"/>
      <c r="QWP235" s="123"/>
      <c r="QWQ235" s="121"/>
      <c r="QWR235" s="121"/>
      <c r="QWS235" s="121"/>
      <c r="QWT235" s="121"/>
      <c r="QWU235" s="121"/>
      <c r="QWV235" s="121"/>
      <c r="QWW235" s="120"/>
      <c r="QWX235" s="125"/>
      <c r="QWY235" s="121"/>
      <c r="QWZ235" s="121"/>
      <c r="QXA235" s="15"/>
      <c r="QXB235" s="15"/>
      <c r="QXC235" s="120"/>
      <c r="QXD235" s="120"/>
      <c r="QXE235" s="121"/>
      <c r="QXF235" s="121"/>
      <c r="QXG235" s="120"/>
      <c r="QXH235" s="122"/>
      <c r="QXI235" s="123"/>
      <c r="QXJ235" s="124"/>
      <c r="QXK235" s="123"/>
      <c r="QXL235" s="121"/>
      <c r="QXM235" s="121"/>
      <c r="QXN235" s="121"/>
      <c r="QXO235" s="121"/>
      <c r="QXP235" s="121"/>
      <c r="QXQ235" s="121"/>
      <c r="QXR235" s="120"/>
      <c r="QXS235" s="125"/>
      <c r="QXT235" s="121"/>
      <c r="QXU235" s="121"/>
      <c r="QXV235" s="15"/>
      <c r="QXW235" s="15"/>
      <c r="QXX235" s="120"/>
      <c r="QXY235" s="120"/>
      <c r="QXZ235" s="121"/>
      <c r="QYA235" s="121"/>
      <c r="QYB235" s="120"/>
      <c r="QYC235" s="122"/>
      <c r="QYD235" s="123"/>
      <c r="QYE235" s="124"/>
      <c r="QYF235" s="123"/>
      <c r="QYG235" s="121"/>
      <c r="QYH235" s="121"/>
      <c r="QYI235" s="121"/>
      <c r="QYJ235" s="121"/>
      <c r="QYK235" s="121"/>
      <c r="QYL235" s="121"/>
      <c r="QYM235" s="120"/>
      <c r="QYN235" s="125"/>
      <c r="QYO235" s="121"/>
      <c r="QYP235" s="121"/>
      <c r="QYQ235" s="15"/>
      <c r="QYR235" s="15"/>
      <c r="QYS235" s="120"/>
      <c r="QYT235" s="120"/>
      <c r="QYU235" s="121"/>
      <c r="QYV235" s="121"/>
      <c r="QYW235" s="120"/>
      <c r="QYX235" s="122"/>
      <c r="QYY235" s="123"/>
      <c r="QYZ235" s="124"/>
      <c r="QZA235" s="123"/>
      <c r="QZB235" s="121"/>
      <c r="QZC235" s="121"/>
      <c r="QZD235" s="121"/>
      <c r="QZE235" s="121"/>
      <c r="QZF235" s="121"/>
      <c r="QZG235" s="121"/>
      <c r="QZH235" s="120"/>
      <c r="QZI235" s="125"/>
      <c r="QZJ235" s="121"/>
      <c r="QZK235" s="121"/>
      <c r="QZL235" s="15"/>
      <c r="QZM235" s="15"/>
      <c r="QZN235" s="120"/>
      <c r="QZO235" s="120"/>
      <c r="QZP235" s="121"/>
      <c r="QZQ235" s="121"/>
      <c r="QZR235" s="120"/>
      <c r="QZS235" s="122"/>
      <c r="QZT235" s="123"/>
      <c r="QZU235" s="124"/>
      <c r="QZV235" s="123"/>
      <c r="QZW235" s="121"/>
      <c r="QZX235" s="121"/>
      <c r="QZY235" s="121"/>
      <c r="QZZ235" s="121"/>
      <c r="RAA235" s="121"/>
      <c r="RAB235" s="121"/>
      <c r="RAC235" s="120"/>
      <c r="RAD235" s="125"/>
      <c r="RAE235" s="121"/>
      <c r="RAF235" s="121"/>
      <c r="RAG235" s="15"/>
      <c r="RAH235" s="15"/>
      <c r="RAI235" s="120"/>
      <c r="RAJ235" s="120"/>
      <c r="RAK235" s="121"/>
      <c r="RAL235" s="121"/>
      <c r="RAM235" s="120"/>
      <c r="RAN235" s="122"/>
      <c r="RAO235" s="123"/>
      <c r="RAP235" s="124"/>
      <c r="RAQ235" s="123"/>
      <c r="RAR235" s="121"/>
      <c r="RAS235" s="121"/>
      <c r="RAT235" s="121"/>
      <c r="RAU235" s="121"/>
      <c r="RAV235" s="121"/>
      <c r="RAW235" s="121"/>
      <c r="RAX235" s="120"/>
      <c r="RAY235" s="125"/>
      <c r="RAZ235" s="121"/>
      <c r="RBA235" s="121"/>
      <c r="RBB235" s="15"/>
      <c r="RBC235" s="15"/>
      <c r="RBD235" s="120"/>
      <c r="RBE235" s="120"/>
      <c r="RBF235" s="121"/>
      <c r="RBG235" s="121"/>
      <c r="RBH235" s="120"/>
      <c r="RBI235" s="122"/>
      <c r="RBJ235" s="123"/>
      <c r="RBK235" s="124"/>
      <c r="RBL235" s="123"/>
      <c r="RBM235" s="121"/>
      <c r="RBN235" s="121"/>
      <c r="RBO235" s="121"/>
      <c r="RBP235" s="121"/>
      <c r="RBQ235" s="121"/>
      <c r="RBR235" s="121"/>
      <c r="RBS235" s="120"/>
      <c r="RBT235" s="125"/>
      <c r="RBU235" s="121"/>
      <c r="RBV235" s="121"/>
      <c r="RBW235" s="15"/>
      <c r="RBX235" s="15"/>
      <c r="RBY235" s="120"/>
      <c r="RBZ235" s="120"/>
      <c r="RCA235" s="121"/>
      <c r="RCB235" s="121"/>
      <c r="RCC235" s="120"/>
      <c r="RCD235" s="122"/>
      <c r="RCE235" s="123"/>
      <c r="RCF235" s="124"/>
      <c r="RCG235" s="123"/>
      <c r="RCH235" s="121"/>
      <c r="RCI235" s="121"/>
      <c r="RCJ235" s="121"/>
      <c r="RCK235" s="121"/>
      <c r="RCL235" s="121"/>
      <c r="RCM235" s="121"/>
      <c r="RCN235" s="120"/>
      <c r="RCO235" s="125"/>
      <c r="RCP235" s="121"/>
      <c r="RCQ235" s="121"/>
      <c r="RCR235" s="15"/>
      <c r="RCS235" s="15"/>
      <c r="RCT235" s="120"/>
      <c r="RCU235" s="120"/>
      <c r="RCV235" s="121"/>
      <c r="RCW235" s="121"/>
      <c r="RCX235" s="120"/>
      <c r="RCY235" s="122"/>
      <c r="RCZ235" s="123"/>
      <c r="RDA235" s="124"/>
      <c r="RDB235" s="123"/>
      <c r="RDC235" s="121"/>
      <c r="RDD235" s="121"/>
      <c r="RDE235" s="121"/>
      <c r="RDF235" s="121"/>
      <c r="RDG235" s="121"/>
      <c r="RDH235" s="121"/>
      <c r="RDI235" s="120"/>
      <c r="RDJ235" s="125"/>
      <c r="RDK235" s="121"/>
      <c r="RDL235" s="121"/>
      <c r="RDM235" s="15"/>
      <c r="RDN235" s="15"/>
      <c r="RDO235" s="120"/>
      <c r="RDP235" s="120"/>
      <c r="RDQ235" s="121"/>
      <c r="RDR235" s="121"/>
      <c r="RDS235" s="120"/>
      <c r="RDT235" s="122"/>
      <c r="RDU235" s="123"/>
      <c r="RDV235" s="124"/>
      <c r="RDW235" s="123"/>
      <c r="RDX235" s="121"/>
      <c r="RDY235" s="121"/>
      <c r="RDZ235" s="121"/>
      <c r="REA235" s="121"/>
      <c r="REB235" s="121"/>
      <c r="REC235" s="121"/>
      <c r="RED235" s="120"/>
      <c r="REE235" s="125"/>
      <c r="REF235" s="121"/>
      <c r="REG235" s="121"/>
      <c r="REH235" s="15"/>
      <c r="REI235" s="15"/>
      <c r="REJ235" s="120"/>
      <c r="REK235" s="120"/>
      <c r="REL235" s="121"/>
      <c r="REM235" s="121"/>
      <c r="REN235" s="120"/>
      <c r="REO235" s="122"/>
      <c r="REP235" s="123"/>
      <c r="REQ235" s="124"/>
      <c r="RER235" s="123"/>
      <c r="RES235" s="121"/>
      <c r="RET235" s="121"/>
      <c r="REU235" s="121"/>
      <c r="REV235" s="121"/>
      <c r="REW235" s="121"/>
      <c r="REX235" s="121"/>
      <c r="REY235" s="120"/>
      <c r="REZ235" s="125"/>
      <c r="RFA235" s="121"/>
      <c r="RFB235" s="121"/>
      <c r="RFC235" s="15"/>
      <c r="RFD235" s="15"/>
      <c r="RFE235" s="120"/>
      <c r="RFF235" s="120"/>
      <c r="RFG235" s="121"/>
      <c r="RFH235" s="121"/>
      <c r="RFI235" s="120"/>
      <c r="RFJ235" s="122"/>
      <c r="RFK235" s="123"/>
      <c r="RFL235" s="124"/>
      <c r="RFM235" s="123"/>
      <c r="RFN235" s="121"/>
      <c r="RFO235" s="121"/>
      <c r="RFP235" s="121"/>
      <c r="RFQ235" s="121"/>
      <c r="RFR235" s="121"/>
      <c r="RFS235" s="121"/>
      <c r="RFT235" s="120"/>
      <c r="RFU235" s="125"/>
      <c r="RFV235" s="121"/>
      <c r="RFW235" s="121"/>
      <c r="RFX235" s="15"/>
      <c r="RFY235" s="15"/>
      <c r="RFZ235" s="120"/>
      <c r="RGA235" s="120"/>
      <c r="RGB235" s="121"/>
      <c r="RGC235" s="121"/>
      <c r="RGD235" s="120"/>
      <c r="RGE235" s="122"/>
      <c r="RGF235" s="123"/>
      <c r="RGG235" s="124"/>
      <c r="RGH235" s="123"/>
      <c r="RGI235" s="121"/>
      <c r="RGJ235" s="121"/>
      <c r="RGK235" s="121"/>
      <c r="RGL235" s="121"/>
      <c r="RGM235" s="121"/>
      <c r="RGN235" s="121"/>
      <c r="RGO235" s="120"/>
      <c r="RGP235" s="125"/>
      <c r="RGQ235" s="121"/>
      <c r="RGR235" s="121"/>
      <c r="RGS235" s="15"/>
      <c r="RGT235" s="15"/>
      <c r="RGU235" s="120"/>
      <c r="RGV235" s="120"/>
      <c r="RGW235" s="121"/>
      <c r="RGX235" s="121"/>
      <c r="RGY235" s="120"/>
      <c r="RGZ235" s="122"/>
      <c r="RHA235" s="123"/>
      <c r="RHB235" s="124"/>
      <c r="RHC235" s="123"/>
      <c r="RHD235" s="121"/>
      <c r="RHE235" s="121"/>
      <c r="RHF235" s="121"/>
      <c r="RHG235" s="121"/>
      <c r="RHH235" s="121"/>
      <c r="RHI235" s="121"/>
      <c r="RHJ235" s="120"/>
      <c r="RHK235" s="125"/>
      <c r="RHL235" s="121"/>
      <c r="RHM235" s="121"/>
      <c r="RHN235" s="15"/>
      <c r="RHO235" s="15"/>
      <c r="RHP235" s="120"/>
      <c r="RHQ235" s="120"/>
      <c r="RHR235" s="121"/>
      <c r="RHS235" s="121"/>
      <c r="RHT235" s="120"/>
      <c r="RHU235" s="122"/>
      <c r="RHV235" s="123"/>
      <c r="RHW235" s="124"/>
      <c r="RHX235" s="123"/>
      <c r="RHY235" s="121"/>
      <c r="RHZ235" s="121"/>
      <c r="RIA235" s="121"/>
      <c r="RIB235" s="121"/>
      <c r="RIC235" s="121"/>
      <c r="RID235" s="121"/>
      <c r="RIE235" s="120"/>
      <c r="RIF235" s="125"/>
      <c r="RIG235" s="121"/>
      <c r="RIH235" s="121"/>
      <c r="RII235" s="15"/>
      <c r="RIJ235" s="15"/>
      <c r="RIK235" s="120"/>
      <c r="RIL235" s="120"/>
      <c r="RIM235" s="121"/>
      <c r="RIN235" s="121"/>
      <c r="RIO235" s="120"/>
      <c r="RIP235" s="122"/>
      <c r="RIQ235" s="123"/>
      <c r="RIR235" s="124"/>
      <c r="RIS235" s="123"/>
      <c r="RIT235" s="121"/>
      <c r="RIU235" s="121"/>
      <c r="RIV235" s="121"/>
      <c r="RIW235" s="121"/>
      <c r="RIX235" s="121"/>
      <c r="RIY235" s="121"/>
      <c r="RIZ235" s="120"/>
      <c r="RJA235" s="125"/>
      <c r="RJB235" s="121"/>
      <c r="RJC235" s="121"/>
      <c r="RJD235" s="15"/>
      <c r="RJE235" s="15"/>
      <c r="RJF235" s="120"/>
      <c r="RJG235" s="120"/>
      <c r="RJH235" s="121"/>
      <c r="RJI235" s="121"/>
      <c r="RJJ235" s="120"/>
      <c r="RJK235" s="122"/>
      <c r="RJL235" s="123"/>
      <c r="RJM235" s="124"/>
      <c r="RJN235" s="123"/>
      <c r="RJO235" s="121"/>
      <c r="RJP235" s="121"/>
      <c r="RJQ235" s="121"/>
      <c r="RJR235" s="121"/>
      <c r="RJS235" s="121"/>
      <c r="RJT235" s="121"/>
      <c r="RJU235" s="120"/>
      <c r="RJV235" s="125"/>
      <c r="RJW235" s="121"/>
      <c r="RJX235" s="121"/>
      <c r="RJY235" s="15"/>
      <c r="RJZ235" s="15"/>
      <c r="RKA235" s="120"/>
      <c r="RKB235" s="120"/>
      <c r="RKC235" s="121"/>
      <c r="RKD235" s="121"/>
      <c r="RKE235" s="120"/>
      <c r="RKF235" s="122"/>
      <c r="RKG235" s="123"/>
      <c r="RKH235" s="124"/>
      <c r="RKI235" s="123"/>
      <c r="RKJ235" s="121"/>
      <c r="RKK235" s="121"/>
      <c r="RKL235" s="121"/>
      <c r="RKM235" s="121"/>
      <c r="RKN235" s="121"/>
      <c r="RKO235" s="121"/>
      <c r="RKP235" s="120"/>
      <c r="RKQ235" s="125"/>
      <c r="RKR235" s="121"/>
      <c r="RKS235" s="121"/>
      <c r="RKT235" s="15"/>
      <c r="RKU235" s="15"/>
      <c r="RKV235" s="120"/>
      <c r="RKW235" s="120"/>
      <c r="RKX235" s="121"/>
      <c r="RKY235" s="121"/>
      <c r="RKZ235" s="120"/>
      <c r="RLA235" s="122"/>
      <c r="RLB235" s="123"/>
      <c r="RLC235" s="124"/>
      <c r="RLD235" s="123"/>
      <c r="RLE235" s="121"/>
      <c r="RLF235" s="121"/>
      <c r="RLG235" s="121"/>
      <c r="RLH235" s="121"/>
      <c r="RLI235" s="121"/>
      <c r="RLJ235" s="121"/>
      <c r="RLK235" s="120"/>
      <c r="RLL235" s="125"/>
      <c r="RLM235" s="121"/>
      <c r="RLN235" s="121"/>
      <c r="RLO235" s="15"/>
      <c r="RLP235" s="15"/>
      <c r="RLQ235" s="120"/>
      <c r="RLR235" s="120"/>
      <c r="RLS235" s="121"/>
      <c r="RLT235" s="121"/>
      <c r="RLU235" s="120"/>
      <c r="RLV235" s="122"/>
      <c r="RLW235" s="123"/>
      <c r="RLX235" s="124"/>
      <c r="RLY235" s="123"/>
      <c r="RLZ235" s="121"/>
      <c r="RMA235" s="121"/>
      <c r="RMB235" s="121"/>
      <c r="RMC235" s="121"/>
      <c r="RMD235" s="121"/>
      <c r="RME235" s="121"/>
      <c r="RMF235" s="120"/>
      <c r="RMG235" s="125"/>
      <c r="RMH235" s="121"/>
      <c r="RMI235" s="121"/>
      <c r="RMJ235" s="15"/>
      <c r="RMK235" s="15"/>
      <c r="RML235" s="120"/>
      <c r="RMM235" s="120"/>
      <c r="RMN235" s="121"/>
      <c r="RMO235" s="121"/>
      <c r="RMP235" s="120"/>
      <c r="RMQ235" s="122"/>
      <c r="RMR235" s="123"/>
      <c r="RMS235" s="124"/>
      <c r="RMT235" s="123"/>
      <c r="RMU235" s="121"/>
      <c r="RMV235" s="121"/>
      <c r="RMW235" s="121"/>
      <c r="RMX235" s="121"/>
      <c r="RMY235" s="121"/>
      <c r="RMZ235" s="121"/>
      <c r="RNA235" s="120"/>
      <c r="RNB235" s="125"/>
      <c r="RNC235" s="121"/>
      <c r="RND235" s="121"/>
      <c r="RNE235" s="15"/>
      <c r="RNF235" s="15"/>
      <c r="RNG235" s="120"/>
      <c r="RNH235" s="120"/>
      <c r="RNI235" s="121"/>
      <c r="RNJ235" s="121"/>
      <c r="RNK235" s="120"/>
      <c r="RNL235" s="122"/>
      <c r="RNM235" s="123"/>
      <c r="RNN235" s="124"/>
      <c r="RNO235" s="123"/>
      <c r="RNP235" s="121"/>
      <c r="RNQ235" s="121"/>
      <c r="RNR235" s="121"/>
      <c r="RNS235" s="121"/>
      <c r="RNT235" s="121"/>
      <c r="RNU235" s="121"/>
      <c r="RNV235" s="120"/>
      <c r="RNW235" s="125"/>
      <c r="RNX235" s="121"/>
      <c r="RNY235" s="121"/>
      <c r="RNZ235" s="15"/>
      <c r="ROA235" s="15"/>
      <c r="ROB235" s="120"/>
      <c r="ROC235" s="120"/>
      <c r="ROD235" s="121"/>
      <c r="ROE235" s="121"/>
      <c r="ROF235" s="120"/>
      <c r="ROG235" s="122"/>
      <c r="ROH235" s="123"/>
      <c r="ROI235" s="124"/>
      <c r="ROJ235" s="123"/>
      <c r="ROK235" s="121"/>
      <c r="ROL235" s="121"/>
      <c r="ROM235" s="121"/>
      <c r="RON235" s="121"/>
      <c r="ROO235" s="121"/>
      <c r="ROP235" s="121"/>
      <c r="ROQ235" s="120"/>
      <c r="ROR235" s="125"/>
      <c r="ROS235" s="121"/>
      <c r="ROT235" s="121"/>
      <c r="ROU235" s="15"/>
      <c r="ROV235" s="15"/>
      <c r="ROW235" s="120"/>
      <c r="ROX235" s="120"/>
      <c r="ROY235" s="121"/>
      <c r="ROZ235" s="121"/>
      <c r="RPA235" s="120"/>
      <c r="RPB235" s="122"/>
      <c r="RPC235" s="123"/>
      <c r="RPD235" s="124"/>
      <c r="RPE235" s="123"/>
      <c r="RPF235" s="121"/>
      <c r="RPG235" s="121"/>
      <c r="RPH235" s="121"/>
      <c r="RPI235" s="121"/>
      <c r="RPJ235" s="121"/>
      <c r="RPK235" s="121"/>
      <c r="RPL235" s="120"/>
      <c r="RPM235" s="125"/>
      <c r="RPN235" s="121"/>
      <c r="RPO235" s="121"/>
      <c r="RPP235" s="15"/>
      <c r="RPQ235" s="15"/>
      <c r="RPR235" s="120"/>
      <c r="RPS235" s="120"/>
      <c r="RPT235" s="121"/>
      <c r="RPU235" s="121"/>
      <c r="RPV235" s="120"/>
      <c r="RPW235" s="122"/>
      <c r="RPX235" s="123"/>
      <c r="RPY235" s="124"/>
      <c r="RPZ235" s="123"/>
      <c r="RQA235" s="121"/>
      <c r="RQB235" s="121"/>
      <c r="RQC235" s="121"/>
      <c r="RQD235" s="121"/>
      <c r="RQE235" s="121"/>
      <c r="RQF235" s="121"/>
      <c r="RQG235" s="120"/>
      <c r="RQH235" s="125"/>
      <c r="RQI235" s="121"/>
      <c r="RQJ235" s="121"/>
      <c r="RQK235" s="15"/>
      <c r="RQL235" s="15"/>
      <c r="RQM235" s="120"/>
      <c r="RQN235" s="120"/>
      <c r="RQO235" s="121"/>
      <c r="RQP235" s="121"/>
      <c r="RQQ235" s="120"/>
      <c r="RQR235" s="122"/>
      <c r="RQS235" s="123"/>
      <c r="RQT235" s="124"/>
      <c r="RQU235" s="123"/>
      <c r="RQV235" s="121"/>
      <c r="RQW235" s="121"/>
      <c r="RQX235" s="121"/>
      <c r="RQY235" s="121"/>
      <c r="RQZ235" s="121"/>
      <c r="RRA235" s="121"/>
      <c r="RRB235" s="120"/>
      <c r="RRC235" s="125"/>
      <c r="RRD235" s="121"/>
      <c r="RRE235" s="121"/>
      <c r="RRF235" s="15"/>
      <c r="RRG235" s="15"/>
      <c r="RRH235" s="120"/>
      <c r="RRI235" s="120"/>
      <c r="RRJ235" s="121"/>
      <c r="RRK235" s="121"/>
      <c r="RRL235" s="120"/>
      <c r="RRM235" s="122"/>
      <c r="RRN235" s="123"/>
      <c r="RRO235" s="124"/>
      <c r="RRP235" s="123"/>
      <c r="RRQ235" s="121"/>
      <c r="RRR235" s="121"/>
      <c r="RRS235" s="121"/>
      <c r="RRT235" s="121"/>
      <c r="RRU235" s="121"/>
      <c r="RRV235" s="121"/>
      <c r="RRW235" s="120"/>
      <c r="RRX235" s="125"/>
      <c r="RRY235" s="121"/>
      <c r="RRZ235" s="121"/>
      <c r="RSA235" s="15"/>
      <c r="RSB235" s="15"/>
      <c r="RSC235" s="120"/>
      <c r="RSD235" s="120"/>
      <c r="RSE235" s="121"/>
      <c r="RSF235" s="121"/>
      <c r="RSG235" s="120"/>
      <c r="RSH235" s="122"/>
      <c r="RSI235" s="123"/>
      <c r="RSJ235" s="124"/>
      <c r="RSK235" s="123"/>
      <c r="RSL235" s="121"/>
      <c r="RSM235" s="121"/>
      <c r="RSN235" s="121"/>
      <c r="RSO235" s="121"/>
      <c r="RSP235" s="121"/>
      <c r="RSQ235" s="121"/>
      <c r="RSR235" s="120"/>
      <c r="RSS235" s="125"/>
      <c r="RST235" s="121"/>
      <c r="RSU235" s="121"/>
      <c r="RSV235" s="15"/>
      <c r="RSW235" s="15"/>
      <c r="RSX235" s="120"/>
      <c r="RSY235" s="120"/>
      <c r="RSZ235" s="121"/>
      <c r="RTA235" s="121"/>
      <c r="RTB235" s="120"/>
      <c r="RTC235" s="122"/>
      <c r="RTD235" s="123"/>
      <c r="RTE235" s="124"/>
      <c r="RTF235" s="123"/>
      <c r="RTG235" s="121"/>
      <c r="RTH235" s="121"/>
      <c r="RTI235" s="121"/>
      <c r="RTJ235" s="121"/>
      <c r="RTK235" s="121"/>
      <c r="RTL235" s="121"/>
      <c r="RTM235" s="120"/>
      <c r="RTN235" s="125"/>
      <c r="RTO235" s="121"/>
      <c r="RTP235" s="121"/>
      <c r="RTQ235" s="15"/>
      <c r="RTR235" s="15"/>
      <c r="RTS235" s="120"/>
      <c r="RTT235" s="120"/>
      <c r="RTU235" s="121"/>
      <c r="RTV235" s="121"/>
      <c r="RTW235" s="120"/>
      <c r="RTX235" s="122"/>
      <c r="RTY235" s="123"/>
      <c r="RTZ235" s="124"/>
      <c r="RUA235" s="123"/>
      <c r="RUB235" s="121"/>
      <c r="RUC235" s="121"/>
      <c r="RUD235" s="121"/>
      <c r="RUE235" s="121"/>
      <c r="RUF235" s="121"/>
      <c r="RUG235" s="121"/>
      <c r="RUH235" s="120"/>
      <c r="RUI235" s="125"/>
      <c r="RUJ235" s="121"/>
      <c r="RUK235" s="121"/>
      <c r="RUL235" s="15"/>
      <c r="RUM235" s="15"/>
      <c r="RUN235" s="120"/>
      <c r="RUO235" s="120"/>
      <c r="RUP235" s="121"/>
      <c r="RUQ235" s="121"/>
      <c r="RUR235" s="120"/>
      <c r="RUS235" s="122"/>
      <c r="RUT235" s="123"/>
      <c r="RUU235" s="124"/>
      <c r="RUV235" s="123"/>
      <c r="RUW235" s="121"/>
      <c r="RUX235" s="121"/>
      <c r="RUY235" s="121"/>
      <c r="RUZ235" s="121"/>
      <c r="RVA235" s="121"/>
      <c r="RVB235" s="121"/>
      <c r="RVC235" s="120"/>
      <c r="RVD235" s="125"/>
      <c r="RVE235" s="121"/>
      <c r="RVF235" s="121"/>
      <c r="RVG235" s="15"/>
      <c r="RVH235" s="15"/>
      <c r="RVI235" s="120"/>
      <c r="RVJ235" s="120"/>
      <c r="RVK235" s="121"/>
      <c r="RVL235" s="121"/>
      <c r="RVM235" s="120"/>
      <c r="RVN235" s="122"/>
      <c r="RVO235" s="123"/>
      <c r="RVP235" s="124"/>
      <c r="RVQ235" s="123"/>
      <c r="RVR235" s="121"/>
      <c r="RVS235" s="121"/>
      <c r="RVT235" s="121"/>
      <c r="RVU235" s="121"/>
      <c r="RVV235" s="121"/>
      <c r="RVW235" s="121"/>
      <c r="RVX235" s="120"/>
      <c r="RVY235" s="125"/>
      <c r="RVZ235" s="121"/>
      <c r="RWA235" s="121"/>
      <c r="RWB235" s="15"/>
      <c r="RWC235" s="15"/>
      <c r="RWD235" s="120"/>
      <c r="RWE235" s="120"/>
      <c r="RWF235" s="121"/>
      <c r="RWG235" s="121"/>
      <c r="RWH235" s="120"/>
      <c r="RWI235" s="122"/>
      <c r="RWJ235" s="123"/>
      <c r="RWK235" s="124"/>
      <c r="RWL235" s="123"/>
      <c r="RWM235" s="121"/>
      <c r="RWN235" s="121"/>
      <c r="RWO235" s="121"/>
      <c r="RWP235" s="121"/>
      <c r="RWQ235" s="121"/>
      <c r="RWR235" s="121"/>
      <c r="RWS235" s="120"/>
      <c r="RWT235" s="125"/>
      <c r="RWU235" s="121"/>
      <c r="RWV235" s="121"/>
      <c r="RWW235" s="15"/>
      <c r="RWX235" s="15"/>
      <c r="RWY235" s="120"/>
      <c r="RWZ235" s="120"/>
      <c r="RXA235" s="121"/>
      <c r="RXB235" s="121"/>
      <c r="RXC235" s="120"/>
      <c r="RXD235" s="122"/>
      <c r="RXE235" s="123"/>
      <c r="RXF235" s="124"/>
      <c r="RXG235" s="123"/>
      <c r="RXH235" s="121"/>
      <c r="RXI235" s="121"/>
      <c r="RXJ235" s="121"/>
      <c r="RXK235" s="121"/>
      <c r="RXL235" s="121"/>
      <c r="RXM235" s="121"/>
      <c r="RXN235" s="120"/>
      <c r="RXO235" s="125"/>
      <c r="RXP235" s="121"/>
      <c r="RXQ235" s="121"/>
      <c r="RXR235" s="15"/>
      <c r="RXS235" s="15"/>
      <c r="RXT235" s="120"/>
      <c r="RXU235" s="120"/>
      <c r="RXV235" s="121"/>
      <c r="RXW235" s="121"/>
      <c r="RXX235" s="120"/>
      <c r="RXY235" s="122"/>
      <c r="RXZ235" s="123"/>
      <c r="RYA235" s="124"/>
      <c r="RYB235" s="123"/>
      <c r="RYC235" s="121"/>
      <c r="RYD235" s="121"/>
      <c r="RYE235" s="121"/>
      <c r="RYF235" s="121"/>
      <c r="RYG235" s="121"/>
      <c r="RYH235" s="121"/>
      <c r="RYI235" s="120"/>
      <c r="RYJ235" s="125"/>
      <c r="RYK235" s="121"/>
      <c r="RYL235" s="121"/>
      <c r="RYM235" s="15"/>
      <c r="RYN235" s="15"/>
      <c r="RYO235" s="120"/>
      <c r="RYP235" s="120"/>
      <c r="RYQ235" s="121"/>
      <c r="RYR235" s="121"/>
      <c r="RYS235" s="120"/>
      <c r="RYT235" s="122"/>
      <c r="RYU235" s="123"/>
      <c r="RYV235" s="124"/>
      <c r="RYW235" s="123"/>
      <c r="RYX235" s="121"/>
      <c r="RYY235" s="121"/>
      <c r="RYZ235" s="121"/>
      <c r="RZA235" s="121"/>
      <c r="RZB235" s="121"/>
      <c r="RZC235" s="121"/>
      <c r="RZD235" s="120"/>
      <c r="RZE235" s="125"/>
      <c r="RZF235" s="121"/>
      <c r="RZG235" s="121"/>
      <c r="RZH235" s="15"/>
      <c r="RZI235" s="15"/>
      <c r="RZJ235" s="120"/>
      <c r="RZK235" s="120"/>
      <c r="RZL235" s="121"/>
      <c r="RZM235" s="121"/>
      <c r="RZN235" s="120"/>
      <c r="RZO235" s="122"/>
      <c r="RZP235" s="123"/>
      <c r="RZQ235" s="124"/>
      <c r="RZR235" s="123"/>
      <c r="RZS235" s="121"/>
      <c r="RZT235" s="121"/>
      <c r="RZU235" s="121"/>
      <c r="RZV235" s="121"/>
      <c r="RZW235" s="121"/>
      <c r="RZX235" s="121"/>
      <c r="RZY235" s="120"/>
      <c r="RZZ235" s="125"/>
      <c r="SAA235" s="121"/>
      <c r="SAB235" s="121"/>
      <c r="SAC235" s="15"/>
      <c r="SAD235" s="15"/>
      <c r="SAE235" s="120"/>
      <c r="SAF235" s="120"/>
      <c r="SAG235" s="121"/>
      <c r="SAH235" s="121"/>
      <c r="SAI235" s="120"/>
      <c r="SAJ235" s="122"/>
      <c r="SAK235" s="123"/>
      <c r="SAL235" s="124"/>
      <c r="SAM235" s="123"/>
      <c r="SAN235" s="121"/>
      <c r="SAO235" s="121"/>
      <c r="SAP235" s="121"/>
      <c r="SAQ235" s="121"/>
      <c r="SAR235" s="121"/>
      <c r="SAS235" s="121"/>
      <c r="SAT235" s="120"/>
      <c r="SAU235" s="125"/>
      <c r="SAV235" s="121"/>
      <c r="SAW235" s="121"/>
      <c r="SAX235" s="15"/>
      <c r="SAY235" s="15"/>
      <c r="SAZ235" s="120"/>
      <c r="SBA235" s="120"/>
      <c r="SBB235" s="121"/>
      <c r="SBC235" s="121"/>
      <c r="SBD235" s="120"/>
      <c r="SBE235" s="122"/>
      <c r="SBF235" s="123"/>
      <c r="SBG235" s="124"/>
      <c r="SBH235" s="123"/>
      <c r="SBI235" s="121"/>
      <c r="SBJ235" s="121"/>
      <c r="SBK235" s="121"/>
      <c r="SBL235" s="121"/>
      <c r="SBM235" s="121"/>
      <c r="SBN235" s="121"/>
      <c r="SBO235" s="120"/>
      <c r="SBP235" s="125"/>
      <c r="SBQ235" s="121"/>
      <c r="SBR235" s="121"/>
      <c r="SBS235" s="15"/>
      <c r="SBT235" s="15"/>
      <c r="SBU235" s="120"/>
      <c r="SBV235" s="120"/>
      <c r="SBW235" s="121"/>
      <c r="SBX235" s="121"/>
      <c r="SBY235" s="120"/>
      <c r="SBZ235" s="122"/>
      <c r="SCA235" s="123"/>
      <c r="SCB235" s="124"/>
      <c r="SCC235" s="123"/>
      <c r="SCD235" s="121"/>
      <c r="SCE235" s="121"/>
      <c r="SCF235" s="121"/>
      <c r="SCG235" s="121"/>
      <c r="SCH235" s="121"/>
      <c r="SCI235" s="121"/>
      <c r="SCJ235" s="120"/>
      <c r="SCK235" s="125"/>
      <c r="SCL235" s="121"/>
      <c r="SCM235" s="121"/>
      <c r="SCN235" s="15"/>
      <c r="SCO235" s="15"/>
      <c r="SCP235" s="120"/>
      <c r="SCQ235" s="120"/>
      <c r="SCR235" s="121"/>
      <c r="SCS235" s="121"/>
      <c r="SCT235" s="120"/>
      <c r="SCU235" s="122"/>
      <c r="SCV235" s="123"/>
      <c r="SCW235" s="124"/>
      <c r="SCX235" s="123"/>
      <c r="SCY235" s="121"/>
      <c r="SCZ235" s="121"/>
      <c r="SDA235" s="121"/>
      <c r="SDB235" s="121"/>
      <c r="SDC235" s="121"/>
      <c r="SDD235" s="121"/>
      <c r="SDE235" s="120"/>
      <c r="SDF235" s="125"/>
      <c r="SDG235" s="121"/>
      <c r="SDH235" s="121"/>
      <c r="SDI235" s="15"/>
      <c r="SDJ235" s="15"/>
      <c r="SDK235" s="120"/>
      <c r="SDL235" s="120"/>
      <c r="SDM235" s="121"/>
      <c r="SDN235" s="121"/>
      <c r="SDO235" s="120"/>
      <c r="SDP235" s="122"/>
      <c r="SDQ235" s="123"/>
      <c r="SDR235" s="124"/>
      <c r="SDS235" s="123"/>
      <c r="SDT235" s="121"/>
      <c r="SDU235" s="121"/>
      <c r="SDV235" s="121"/>
      <c r="SDW235" s="121"/>
      <c r="SDX235" s="121"/>
      <c r="SDY235" s="121"/>
      <c r="SDZ235" s="120"/>
      <c r="SEA235" s="125"/>
      <c r="SEB235" s="121"/>
      <c r="SEC235" s="121"/>
      <c r="SED235" s="15"/>
      <c r="SEE235" s="15"/>
      <c r="SEF235" s="120"/>
      <c r="SEG235" s="120"/>
      <c r="SEH235" s="121"/>
      <c r="SEI235" s="121"/>
      <c r="SEJ235" s="120"/>
      <c r="SEK235" s="122"/>
      <c r="SEL235" s="123"/>
      <c r="SEM235" s="124"/>
      <c r="SEN235" s="123"/>
      <c r="SEO235" s="121"/>
      <c r="SEP235" s="121"/>
      <c r="SEQ235" s="121"/>
      <c r="SER235" s="121"/>
      <c r="SES235" s="121"/>
      <c r="SET235" s="121"/>
      <c r="SEU235" s="120"/>
      <c r="SEV235" s="125"/>
      <c r="SEW235" s="121"/>
      <c r="SEX235" s="121"/>
      <c r="SEY235" s="15"/>
      <c r="SEZ235" s="15"/>
      <c r="SFA235" s="120"/>
      <c r="SFB235" s="120"/>
      <c r="SFC235" s="121"/>
      <c r="SFD235" s="121"/>
      <c r="SFE235" s="120"/>
      <c r="SFF235" s="122"/>
      <c r="SFG235" s="123"/>
      <c r="SFH235" s="124"/>
      <c r="SFI235" s="123"/>
      <c r="SFJ235" s="121"/>
      <c r="SFK235" s="121"/>
      <c r="SFL235" s="121"/>
      <c r="SFM235" s="121"/>
      <c r="SFN235" s="121"/>
      <c r="SFO235" s="121"/>
      <c r="SFP235" s="120"/>
      <c r="SFQ235" s="125"/>
      <c r="SFR235" s="121"/>
      <c r="SFS235" s="121"/>
      <c r="SFT235" s="15"/>
      <c r="SFU235" s="15"/>
      <c r="SFV235" s="120"/>
      <c r="SFW235" s="120"/>
      <c r="SFX235" s="121"/>
      <c r="SFY235" s="121"/>
      <c r="SFZ235" s="120"/>
      <c r="SGA235" s="122"/>
      <c r="SGB235" s="123"/>
      <c r="SGC235" s="124"/>
      <c r="SGD235" s="123"/>
      <c r="SGE235" s="121"/>
      <c r="SGF235" s="121"/>
      <c r="SGG235" s="121"/>
      <c r="SGH235" s="121"/>
      <c r="SGI235" s="121"/>
      <c r="SGJ235" s="121"/>
      <c r="SGK235" s="120"/>
      <c r="SGL235" s="125"/>
      <c r="SGM235" s="121"/>
      <c r="SGN235" s="121"/>
      <c r="SGO235" s="15"/>
      <c r="SGP235" s="15"/>
      <c r="SGQ235" s="120"/>
      <c r="SGR235" s="120"/>
      <c r="SGS235" s="121"/>
      <c r="SGT235" s="121"/>
      <c r="SGU235" s="120"/>
      <c r="SGV235" s="122"/>
      <c r="SGW235" s="123"/>
      <c r="SGX235" s="124"/>
      <c r="SGY235" s="123"/>
      <c r="SGZ235" s="121"/>
      <c r="SHA235" s="121"/>
      <c r="SHB235" s="121"/>
      <c r="SHC235" s="121"/>
      <c r="SHD235" s="121"/>
      <c r="SHE235" s="121"/>
      <c r="SHF235" s="120"/>
      <c r="SHG235" s="125"/>
      <c r="SHH235" s="121"/>
      <c r="SHI235" s="121"/>
      <c r="SHJ235" s="15"/>
      <c r="SHK235" s="15"/>
      <c r="SHL235" s="120"/>
      <c r="SHM235" s="120"/>
      <c r="SHN235" s="121"/>
      <c r="SHO235" s="121"/>
      <c r="SHP235" s="120"/>
      <c r="SHQ235" s="122"/>
      <c r="SHR235" s="123"/>
      <c r="SHS235" s="124"/>
      <c r="SHT235" s="123"/>
      <c r="SHU235" s="121"/>
      <c r="SHV235" s="121"/>
      <c r="SHW235" s="121"/>
      <c r="SHX235" s="121"/>
      <c r="SHY235" s="121"/>
      <c r="SHZ235" s="121"/>
      <c r="SIA235" s="120"/>
      <c r="SIB235" s="125"/>
      <c r="SIC235" s="121"/>
      <c r="SID235" s="121"/>
      <c r="SIE235" s="15"/>
      <c r="SIF235" s="15"/>
      <c r="SIG235" s="120"/>
      <c r="SIH235" s="120"/>
      <c r="SII235" s="121"/>
      <c r="SIJ235" s="121"/>
      <c r="SIK235" s="120"/>
      <c r="SIL235" s="122"/>
      <c r="SIM235" s="123"/>
      <c r="SIN235" s="124"/>
      <c r="SIO235" s="123"/>
      <c r="SIP235" s="121"/>
      <c r="SIQ235" s="121"/>
      <c r="SIR235" s="121"/>
      <c r="SIS235" s="121"/>
      <c r="SIT235" s="121"/>
      <c r="SIU235" s="121"/>
      <c r="SIV235" s="120"/>
      <c r="SIW235" s="125"/>
      <c r="SIX235" s="121"/>
      <c r="SIY235" s="121"/>
      <c r="SIZ235" s="15"/>
      <c r="SJA235" s="15"/>
      <c r="SJB235" s="120"/>
      <c r="SJC235" s="120"/>
      <c r="SJD235" s="121"/>
      <c r="SJE235" s="121"/>
      <c r="SJF235" s="120"/>
      <c r="SJG235" s="122"/>
      <c r="SJH235" s="123"/>
      <c r="SJI235" s="124"/>
      <c r="SJJ235" s="123"/>
      <c r="SJK235" s="121"/>
      <c r="SJL235" s="121"/>
      <c r="SJM235" s="121"/>
      <c r="SJN235" s="121"/>
      <c r="SJO235" s="121"/>
      <c r="SJP235" s="121"/>
      <c r="SJQ235" s="120"/>
      <c r="SJR235" s="125"/>
      <c r="SJS235" s="121"/>
      <c r="SJT235" s="121"/>
      <c r="SJU235" s="15"/>
      <c r="SJV235" s="15"/>
      <c r="SJW235" s="120"/>
      <c r="SJX235" s="120"/>
      <c r="SJY235" s="121"/>
      <c r="SJZ235" s="121"/>
      <c r="SKA235" s="120"/>
      <c r="SKB235" s="122"/>
      <c r="SKC235" s="123"/>
      <c r="SKD235" s="124"/>
      <c r="SKE235" s="123"/>
      <c r="SKF235" s="121"/>
      <c r="SKG235" s="121"/>
      <c r="SKH235" s="121"/>
      <c r="SKI235" s="121"/>
      <c r="SKJ235" s="121"/>
      <c r="SKK235" s="121"/>
      <c r="SKL235" s="120"/>
      <c r="SKM235" s="125"/>
      <c r="SKN235" s="121"/>
      <c r="SKO235" s="121"/>
      <c r="SKP235" s="15"/>
      <c r="SKQ235" s="15"/>
      <c r="SKR235" s="120"/>
      <c r="SKS235" s="120"/>
      <c r="SKT235" s="121"/>
      <c r="SKU235" s="121"/>
      <c r="SKV235" s="120"/>
      <c r="SKW235" s="122"/>
      <c r="SKX235" s="123"/>
      <c r="SKY235" s="124"/>
      <c r="SKZ235" s="123"/>
      <c r="SLA235" s="121"/>
      <c r="SLB235" s="121"/>
      <c r="SLC235" s="121"/>
      <c r="SLD235" s="121"/>
      <c r="SLE235" s="121"/>
      <c r="SLF235" s="121"/>
      <c r="SLG235" s="120"/>
      <c r="SLH235" s="125"/>
      <c r="SLI235" s="121"/>
      <c r="SLJ235" s="121"/>
      <c r="SLK235" s="15"/>
      <c r="SLL235" s="15"/>
      <c r="SLM235" s="120"/>
      <c r="SLN235" s="120"/>
      <c r="SLO235" s="121"/>
      <c r="SLP235" s="121"/>
      <c r="SLQ235" s="120"/>
      <c r="SLR235" s="122"/>
      <c r="SLS235" s="123"/>
      <c r="SLT235" s="124"/>
      <c r="SLU235" s="123"/>
      <c r="SLV235" s="121"/>
      <c r="SLW235" s="121"/>
      <c r="SLX235" s="121"/>
      <c r="SLY235" s="121"/>
      <c r="SLZ235" s="121"/>
      <c r="SMA235" s="121"/>
      <c r="SMB235" s="120"/>
      <c r="SMC235" s="125"/>
      <c r="SMD235" s="121"/>
      <c r="SME235" s="121"/>
      <c r="SMF235" s="15"/>
      <c r="SMG235" s="15"/>
      <c r="SMH235" s="120"/>
      <c r="SMI235" s="120"/>
      <c r="SMJ235" s="121"/>
      <c r="SMK235" s="121"/>
      <c r="SML235" s="120"/>
      <c r="SMM235" s="122"/>
      <c r="SMN235" s="123"/>
      <c r="SMO235" s="124"/>
      <c r="SMP235" s="123"/>
      <c r="SMQ235" s="121"/>
      <c r="SMR235" s="121"/>
      <c r="SMS235" s="121"/>
      <c r="SMT235" s="121"/>
      <c r="SMU235" s="121"/>
      <c r="SMV235" s="121"/>
      <c r="SMW235" s="120"/>
      <c r="SMX235" s="125"/>
      <c r="SMY235" s="121"/>
      <c r="SMZ235" s="121"/>
      <c r="SNA235" s="15"/>
      <c r="SNB235" s="15"/>
      <c r="SNC235" s="120"/>
      <c r="SND235" s="120"/>
      <c r="SNE235" s="121"/>
      <c r="SNF235" s="121"/>
      <c r="SNG235" s="120"/>
      <c r="SNH235" s="122"/>
      <c r="SNI235" s="123"/>
      <c r="SNJ235" s="124"/>
      <c r="SNK235" s="123"/>
      <c r="SNL235" s="121"/>
      <c r="SNM235" s="121"/>
      <c r="SNN235" s="121"/>
      <c r="SNO235" s="121"/>
      <c r="SNP235" s="121"/>
      <c r="SNQ235" s="121"/>
      <c r="SNR235" s="120"/>
      <c r="SNS235" s="125"/>
      <c r="SNT235" s="121"/>
      <c r="SNU235" s="121"/>
      <c r="SNV235" s="15"/>
      <c r="SNW235" s="15"/>
      <c r="SNX235" s="120"/>
      <c r="SNY235" s="120"/>
      <c r="SNZ235" s="121"/>
      <c r="SOA235" s="121"/>
      <c r="SOB235" s="120"/>
      <c r="SOC235" s="122"/>
      <c r="SOD235" s="123"/>
      <c r="SOE235" s="124"/>
      <c r="SOF235" s="123"/>
      <c r="SOG235" s="121"/>
      <c r="SOH235" s="121"/>
      <c r="SOI235" s="121"/>
      <c r="SOJ235" s="121"/>
      <c r="SOK235" s="121"/>
      <c r="SOL235" s="121"/>
      <c r="SOM235" s="120"/>
      <c r="SON235" s="125"/>
      <c r="SOO235" s="121"/>
      <c r="SOP235" s="121"/>
      <c r="SOQ235" s="15"/>
      <c r="SOR235" s="15"/>
      <c r="SOS235" s="120"/>
      <c r="SOT235" s="120"/>
      <c r="SOU235" s="121"/>
      <c r="SOV235" s="121"/>
      <c r="SOW235" s="120"/>
      <c r="SOX235" s="122"/>
      <c r="SOY235" s="123"/>
      <c r="SOZ235" s="124"/>
      <c r="SPA235" s="123"/>
      <c r="SPB235" s="121"/>
      <c r="SPC235" s="121"/>
      <c r="SPD235" s="121"/>
      <c r="SPE235" s="121"/>
      <c r="SPF235" s="121"/>
      <c r="SPG235" s="121"/>
      <c r="SPH235" s="120"/>
      <c r="SPI235" s="125"/>
      <c r="SPJ235" s="121"/>
      <c r="SPK235" s="121"/>
      <c r="SPL235" s="15"/>
      <c r="SPM235" s="15"/>
      <c r="SPN235" s="120"/>
      <c r="SPO235" s="120"/>
      <c r="SPP235" s="121"/>
      <c r="SPQ235" s="121"/>
      <c r="SPR235" s="120"/>
      <c r="SPS235" s="122"/>
      <c r="SPT235" s="123"/>
      <c r="SPU235" s="124"/>
      <c r="SPV235" s="123"/>
      <c r="SPW235" s="121"/>
      <c r="SPX235" s="121"/>
      <c r="SPY235" s="121"/>
      <c r="SPZ235" s="121"/>
      <c r="SQA235" s="121"/>
      <c r="SQB235" s="121"/>
      <c r="SQC235" s="120"/>
      <c r="SQD235" s="125"/>
      <c r="SQE235" s="121"/>
      <c r="SQF235" s="121"/>
      <c r="SQG235" s="15"/>
      <c r="SQH235" s="15"/>
      <c r="SQI235" s="120"/>
      <c r="SQJ235" s="120"/>
      <c r="SQK235" s="121"/>
      <c r="SQL235" s="121"/>
      <c r="SQM235" s="120"/>
      <c r="SQN235" s="122"/>
      <c r="SQO235" s="123"/>
      <c r="SQP235" s="124"/>
      <c r="SQQ235" s="123"/>
      <c r="SQR235" s="121"/>
      <c r="SQS235" s="121"/>
      <c r="SQT235" s="121"/>
      <c r="SQU235" s="121"/>
      <c r="SQV235" s="121"/>
      <c r="SQW235" s="121"/>
      <c r="SQX235" s="120"/>
      <c r="SQY235" s="125"/>
      <c r="SQZ235" s="121"/>
      <c r="SRA235" s="121"/>
      <c r="SRB235" s="15"/>
      <c r="SRC235" s="15"/>
      <c r="SRD235" s="120"/>
      <c r="SRE235" s="120"/>
      <c r="SRF235" s="121"/>
      <c r="SRG235" s="121"/>
      <c r="SRH235" s="120"/>
      <c r="SRI235" s="122"/>
      <c r="SRJ235" s="123"/>
      <c r="SRK235" s="124"/>
      <c r="SRL235" s="123"/>
      <c r="SRM235" s="121"/>
      <c r="SRN235" s="121"/>
      <c r="SRO235" s="121"/>
      <c r="SRP235" s="121"/>
      <c r="SRQ235" s="121"/>
      <c r="SRR235" s="121"/>
      <c r="SRS235" s="120"/>
      <c r="SRT235" s="125"/>
      <c r="SRU235" s="121"/>
      <c r="SRV235" s="121"/>
      <c r="SRW235" s="15"/>
      <c r="SRX235" s="15"/>
      <c r="SRY235" s="120"/>
      <c r="SRZ235" s="120"/>
      <c r="SSA235" s="121"/>
      <c r="SSB235" s="121"/>
      <c r="SSC235" s="120"/>
      <c r="SSD235" s="122"/>
      <c r="SSE235" s="123"/>
      <c r="SSF235" s="124"/>
      <c r="SSG235" s="123"/>
      <c r="SSH235" s="121"/>
      <c r="SSI235" s="121"/>
      <c r="SSJ235" s="121"/>
      <c r="SSK235" s="121"/>
      <c r="SSL235" s="121"/>
      <c r="SSM235" s="121"/>
      <c r="SSN235" s="120"/>
      <c r="SSO235" s="125"/>
      <c r="SSP235" s="121"/>
      <c r="SSQ235" s="121"/>
      <c r="SSR235" s="15"/>
      <c r="SSS235" s="15"/>
      <c r="SST235" s="120"/>
      <c r="SSU235" s="120"/>
      <c r="SSV235" s="121"/>
      <c r="SSW235" s="121"/>
      <c r="SSX235" s="120"/>
      <c r="SSY235" s="122"/>
      <c r="SSZ235" s="123"/>
      <c r="STA235" s="124"/>
      <c r="STB235" s="123"/>
      <c r="STC235" s="121"/>
      <c r="STD235" s="121"/>
      <c r="STE235" s="121"/>
      <c r="STF235" s="121"/>
      <c r="STG235" s="121"/>
      <c r="STH235" s="121"/>
      <c r="STI235" s="120"/>
      <c r="STJ235" s="125"/>
      <c r="STK235" s="121"/>
      <c r="STL235" s="121"/>
      <c r="STM235" s="15"/>
      <c r="STN235" s="15"/>
      <c r="STO235" s="120"/>
      <c r="STP235" s="120"/>
      <c r="STQ235" s="121"/>
      <c r="STR235" s="121"/>
      <c r="STS235" s="120"/>
      <c r="STT235" s="122"/>
      <c r="STU235" s="123"/>
      <c r="STV235" s="124"/>
      <c r="STW235" s="123"/>
      <c r="STX235" s="121"/>
      <c r="STY235" s="121"/>
      <c r="STZ235" s="121"/>
      <c r="SUA235" s="121"/>
      <c r="SUB235" s="121"/>
      <c r="SUC235" s="121"/>
      <c r="SUD235" s="120"/>
      <c r="SUE235" s="125"/>
      <c r="SUF235" s="121"/>
      <c r="SUG235" s="121"/>
      <c r="SUH235" s="15"/>
      <c r="SUI235" s="15"/>
      <c r="SUJ235" s="120"/>
      <c r="SUK235" s="120"/>
      <c r="SUL235" s="121"/>
      <c r="SUM235" s="121"/>
      <c r="SUN235" s="120"/>
      <c r="SUO235" s="122"/>
      <c r="SUP235" s="123"/>
      <c r="SUQ235" s="124"/>
      <c r="SUR235" s="123"/>
      <c r="SUS235" s="121"/>
      <c r="SUT235" s="121"/>
      <c r="SUU235" s="121"/>
      <c r="SUV235" s="121"/>
      <c r="SUW235" s="121"/>
      <c r="SUX235" s="121"/>
      <c r="SUY235" s="120"/>
      <c r="SUZ235" s="125"/>
      <c r="SVA235" s="121"/>
      <c r="SVB235" s="121"/>
      <c r="SVC235" s="15"/>
      <c r="SVD235" s="15"/>
      <c r="SVE235" s="120"/>
      <c r="SVF235" s="120"/>
      <c r="SVG235" s="121"/>
      <c r="SVH235" s="121"/>
      <c r="SVI235" s="120"/>
      <c r="SVJ235" s="122"/>
      <c r="SVK235" s="123"/>
      <c r="SVL235" s="124"/>
      <c r="SVM235" s="123"/>
      <c r="SVN235" s="121"/>
      <c r="SVO235" s="121"/>
      <c r="SVP235" s="121"/>
      <c r="SVQ235" s="121"/>
      <c r="SVR235" s="121"/>
      <c r="SVS235" s="121"/>
      <c r="SVT235" s="120"/>
      <c r="SVU235" s="125"/>
      <c r="SVV235" s="121"/>
      <c r="SVW235" s="121"/>
      <c r="SVX235" s="15"/>
      <c r="SVY235" s="15"/>
      <c r="SVZ235" s="120"/>
      <c r="SWA235" s="120"/>
      <c r="SWB235" s="121"/>
      <c r="SWC235" s="121"/>
      <c r="SWD235" s="120"/>
      <c r="SWE235" s="122"/>
      <c r="SWF235" s="123"/>
      <c r="SWG235" s="124"/>
      <c r="SWH235" s="123"/>
      <c r="SWI235" s="121"/>
      <c r="SWJ235" s="121"/>
      <c r="SWK235" s="121"/>
      <c r="SWL235" s="121"/>
      <c r="SWM235" s="121"/>
      <c r="SWN235" s="121"/>
      <c r="SWO235" s="120"/>
      <c r="SWP235" s="125"/>
      <c r="SWQ235" s="121"/>
      <c r="SWR235" s="121"/>
      <c r="SWS235" s="15"/>
      <c r="SWT235" s="15"/>
      <c r="SWU235" s="120"/>
      <c r="SWV235" s="120"/>
      <c r="SWW235" s="121"/>
      <c r="SWX235" s="121"/>
      <c r="SWY235" s="120"/>
      <c r="SWZ235" s="122"/>
      <c r="SXA235" s="123"/>
      <c r="SXB235" s="124"/>
      <c r="SXC235" s="123"/>
      <c r="SXD235" s="121"/>
      <c r="SXE235" s="121"/>
      <c r="SXF235" s="121"/>
      <c r="SXG235" s="121"/>
      <c r="SXH235" s="121"/>
      <c r="SXI235" s="121"/>
      <c r="SXJ235" s="120"/>
      <c r="SXK235" s="125"/>
      <c r="SXL235" s="121"/>
      <c r="SXM235" s="121"/>
      <c r="SXN235" s="15"/>
      <c r="SXO235" s="15"/>
      <c r="SXP235" s="120"/>
      <c r="SXQ235" s="120"/>
      <c r="SXR235" s="121"/>
      <c r="SXS235" s="121"/>
      <c r="SXT235" s="120"/>
      <c r="SXU235" s="122"/>
      <c r="SXV235" s="123"/>
      <c r="SXW235" s="124"/>
      <c r="SXX235" s="123"/>
      <c r="SXY235" s="121"/>
      <c r="SXZ235" s="121"/>
      <c r="SYA235" s="121"/>
      <c r="SYB235" s="121"/>
      <c r="SYC235" s="121"/>
      <c r="SYD235" s="121"/>
      <c r="SYE235" s="120"/>
      <c r="SYF235" s="125"/>
      <c r="SYG235" s="121"/>
      <c r="SYH235" s="121"/>
      <c r="SYI235" s="15"/>
      <c r="SYJ235" s="15"/>
      <c r="SYK235" s="120"/>
      <c r="SYL235" s="120"/>
      <c r="SYM235" s="121"/>
      <c r="SYN235" s="121"/>
      <c r="SYO235" s="120"/>
      <c r="SYP235" s="122"/>
      <c r="SYQ235" s="123"/>
      <c r="SYR235" s="124"/>
      <c r="SYS235" s="123"/>
      <c r="SYT235" s="121"/>
      <c r="SYU235" s="121"/>
      <c r="SYV235" s="121"/>
      <c r="SYW235" s="121"/>
      <c r="SYX235" s="121"/>
      <c r="SYY235" s="121"/>
      <c r="SYZ235" s="120"/>
      <c r="SZA235" s="125"/>
      <c r="SZB235" s="121"/>
      <c r="SZC235" s="121"/>
      <c r="SZD235" s="15"/>
      <c r="SZE235" s="15"/>
      <c r="SZF235" s="120"/>
      <c r="SZG235" s="120"/>
      <c r="SZH235" s="121"/>
      <c r="SZI235" s="121"/>
      <c r="SZJ235" s="120"/>
      <c r="SZK235" s="122"/>
      <c r="SZL235" s="123"/>
      <c r="SZM235" s="124"/>
      <c r="SZN235" s="123"/>
      <c r="SZO235" s="121"/>
      <c r="SZP235" s="121"/>
      <c r="SZQ235" s="121"/>
      <c r="SZR235" s="121"/>
      <c r="SZS235" s="121"/>
      <c r="SZT235" s="121"/>
      <c r="SZU235" s="120"/>
      <c r="SZV235" s="125"/>
      <c r="SZW235" s="121"/>
      <c r="SZX235" s="121"/>
      <c r="SZY235" s="15"/>
      <c r="SZZ235" s="15"/>
      <c r="TAA235" s="120"/>
      <c r="TAB235" s="120"/>
      <c r="TAC235" s="121"/>
      <c r="TAD235" s="121"/>
      <c r="TAE235" s="120"/>
      <c r="TAF235" s="122"/>
      <c r="TAG235" s="123"/>
      <c r="TAH235" s="124"/>
      <c r="TAI235" s="123"/>
      <c r="TAJ235" s="121"/>
      <c r="TAK235" s="121"/>
      <c r="TAL235" s="121"/>
      <c r="TAM235" s="121"/>
      <c r="TAN235" s="121"/>
      <c r="TAO235" s="121"/>
      <c r="TAP235" s="120"/>
      <c r="TAQ235" s="125"/>
      <c r="TAR235" s="121"/>
      <c r="TAS235" s="121"/>
      <c r="TAT235" s="15"/>
      <c r="TAU235" s="15"/>
      <c r="TAV235" s="120"/>
      <c r="TAW235" s="120"/>
      <c r="TAX235" s="121"/>
      <c r="TAY235" s="121"/>
      <c r="TAZ235" s="120"/>
      <c r="TBA235" s="122"/>
      <c r="TBB235" s="123"/>
      <c r="TBC235" s="124"/>
      <c r="TBD235" s="123"/>
      <c r="TBE235" s="121"/>
      <c r="TBF235" s="121"/>
      <c r="TBG235" s="121"/>
      <c r="TBH235" s="121"/>
      <c r="TBI235" s="121"/>
      <c r="TBJ235" s="121"/>
      <c r="TBK235" s="120"/>
      <c r="TBL235" s="125"/>
      <c r="TBM235" s="121"/>
      <c r="TBN235" s="121"/>
      <c r="TBO235" s="15"/>
      <c r="TBP235" s="15"/>
      <c r="TBQ235" s="120"/>
      <c r="TBR235" s="120"/>
      <c r="TBS235" s="121"/>
      <c r="TBT235" s="121"/>
      <c r="TBU235" s="120"/>
      <c r="TBV235" s="122"/>
      <c r="TBW235" s="123"/>
      <c r="TBX235" s="124"/>
      <c r="TBY235" s="123"/>
      <c r="TBZ235" s="121"/>
      <c r="TCA235" s="121"/>
      <c r="TCB235" s="121"/>
      <c r="TCC235" s="121"/>
      <c r="TCD235" s="121"/>
      <c r="TCE235" s="121"/>
      <c r="TCF235" s="120"/>
      <c r="TCG235" s="125"/>
      <c r="TCH235" s="121"/>
      <c r="TCI235" s="121"/>
      <c r="TCJ235" s="15"/>
      <c r="TCK235" s="15"/>
      <c r="TCL235" s="120"/>
      <c r="TCM235" s="120"/>
      <c r="TCN235" s="121"/>
      <c r="TCO235" s="121"/>
      <c r="TCP235" s="120"/>
      <c r="TCQ235" s="122"/>
      <c r="TCR235" s="123"/>
      <c r="TCS235" s="124"/>
      <c r="TCT235" s="123"/>
      <c r="TCU235" s="121"/>
      <c r="TCV235" s="121"/>
      <c r="TCW235" s="121"/>
      <c r="TCX235" s="121"/>
      <c r="TCY235" s="121"/>
      <c r="TCZ235" s="121"/>
      <c r="TDA235" s="120"/>
      <c r="TDB235" s="125"/>
      <c r="TDC235" s="121"/>
      <c r="TDD235" s="121"/>
      <c r="TDE235" s="15"/>
      <c r="TDF235" s="15"/>
      <c r="TDG235" s="120"/>
      <c r="TDH235" s="120"/>
      <c r="TDI235" s="121"/>
      <c r="TDJ235" s="121"/>
      <c r="TDK235" s="120"/>
      <c r="TDL235" s="122"/>
      <c r="TDM235" s="123"/>
      <c r="TDN235" s="124"/>
      <c r="TDO235" s="123"/>
      <c r="TDP235" s="121"/>
      <c r="TDQ235" s="121"/>
      <c r="TDR235" s="121"/>
      <c r="TDS235" s="121"/>
      <c r="TDT235" s="121"/>
      <c r="TDU235" s="121"/>
      <c r="TDV235" s="120"/>
      <c r="TDW235" s="125"/>
      <c r="TDX235" s="121"/>
      <c r="TDY235" s="121"/>
      <c r="TDZ235" s="15"/>
      <c r="TEA235" s="15"/>
      <c r="TEB235" s="120"/>
      <c r="TEC235" s="120"/>
      <c r="TED235" s="121"/>
      <c r="TEE235" s="121"/>
      <c r="TEF235" s="120"/>
      <c r="TEG235" s="122"/>
      <c r="TEH235" s="123"/>
      <c r="TEI235" s="124"/>
      <c r="TEJ235" s="123"/>
      <c r="TEK235" s="121"/>
      <c r="TEL235" s="121"/>
      <c r="TEM235" s="121"/>
      <c r="TEN235" s="121"/>
      <c r="TEO235" s="121"/>
      <c r="TEP235" s="121"/>
      <c r="TEQ235" s="120"/>
      <c r="TER235" s="125"/>
      <c r="TES235" s="121"/>
      <c r="TET235" s="121"/>
      <c r="TEU235" s="15"/>
      <c r="TEV235" s="15"/>
      <c r="TEW235" s="120"/>
      <c r="TEX235" s="120"/>
      <c r="TEY235" s="121"/>
      <c r="TEZ235" s="121"/>
      <c r="TFA235" s="120"/>
      <c r="TFB235" s="122"/>
      <c r="TFC235" s="123"/>
      <c r="TFD235" s="124"/>
      <c r="TFE235" s="123"/>
      <c r="TFF235" s="121"/>
      <c r="TFG235" s="121"/>
      <c r="TFH235" s="121"/>
      <c r="TFI235" s="121"/>
      <c r="TFJ235" s="121"/>
      <c r="TFK235" s="121"/>
      <c r="TFL235" s="120"/>
      <c r="TFM235" s="125"/>
      <c r="TFN235" s="121"/>
      <c r="TFO235" s="121"/>
      <c r="TFP235" s="15"/>
      <c r="TFQ235" s="15"/>
      <c r="TFR235" s="120"/>
      <c r="TFS235" s="120"/>
      <c r="TFT235" s="121"/>
      <c r="TFU235" s="121"/>
      <c r="TFV235" s="120"/>
      <c r="TFW235" s="122"/>
      <c r="TFX235" s="123"/>
      <c r="TFY235" s="124"/>
      <c r="TFZ235" s="123"/>
      <c r="TGA235" s="121"/>
      <c r="TGB235" s="121"/>
      <c r="TGC235" s="121"/>
      <c r="TGD235" s="121"/>
      <c r="TGE235" s="121"/>
      <c r="TGF235" s="121"/>
      <c r="TGG235" s="120"/>
      <c r="TGH235" s="125"/>
      <c r="TGI235" s="121"/>
      <c r="TGJ235" s="121"/>
      <c r="TGK235" s="15"/>
      <c r="TGL235" s="15"/>
      <c r="TGM235" s="120"/>
      <c r="TGN235" s="120"/>
      <c r="TGO235" s="121"/>
      <c r="TGP235" s="121"/>
      <c r="TGQ235" s="120"/>
      <c r="TGR235" s="122"/>
      <c r="TGS235" s="123"/>
      <c r="TGT235" s="124"/>
      <c r="TGU235" s="123"/>
      <c r="TGV235" s="121"/>
      <c r="TGW235" s="121"/>
      <c r="TGX235" s="121"/>
      <c r="TGY235" s="121"/>
      <c r="TGZ235" s="121"/>
      <c r="THA235" s="121"/>
      <c r="THB235" s="120"/>
      <c r="THC235" s="125"/>
      <c r="THD235" s="121"/>
      <c r="THE235" s="121"/>
      <c r="THF235" s="15"/>
      <c r="THG235" s="15"/>
      <c r="THH235" s="120"/>
      <c r="THI235" s="120"/>
      <c r="THJ235" s="121"/>
      <c r="THK235" s="121"/>
      <c r="THL235" s="120"/>
      <c r="THM235" s="122"/>
      <c r="THN235" s="123"/>
      <c r="THO235" s="124"/>
      <c r="THP235" s="123"/>
      <c r="THQ235" s="121"/>
      <c r="THR235" s="121"/>
      <c r="THS235" s="121"/>
      <c r="THT235" s="121"/>
      <c r="THU235" s="121"/>
      <c r="THV235" s="121"/>
      <c r="THW235" s="120"/>
      <c r="THX235" s="125"/>
      <c r="THY235" s="121"/>
      <c r="THZ235" s="121"/>
      <c r="TIA235" s="15"/>
      <c r="TIB235" s="15"/>
      <c r="TIC235" s="120"/>
      <c r="TID235" s="120"/>
      <c r="TIE235" s="121"/>
      <c r="TIF235" s="121"/>
      <c r="TIG235" s="120"/>
      <c r="TIH235" s="122"/>
      <c r="TII235" s="123"/>
      <c r="TIJ235" s="124"/>
      <c r="TIK235" s="123"/>
      <c r="TIL235" s="121"/>
      <c r="TIM235" s="121"/>
      <c r="TIN235" s="121"/>
      <c r="TIO235" s="121"/>
      <c r="TIP235" s="121"/>
      <c r="TIQ235" s="121"/>
      <c r="TIR235" s="120"/>
      <c r="TIS235" s="125"/>
      <c r="TIT235" s="121"/>
      <c r="TIU235" s="121"/>
      <c r="TIV235" s="15"/>
      <c r="TIW235" s="15"/>
      <c r="TIX235" s="120"/>
      <c r="TIY235" s="120"/>
      <c r="TIZ235" s="121"/>
      <c r="TJA235" s="121"/>
      <c r="TJB235" s="120"/>
      <c r="TJC235" s="122"/>
      <c r="TJD235" s="123"/>
      <c r="TJE235" s="124"/>
      <c r="TJF235" s="123"/>
      <c r="TJG235" s="121"/>
      <c r="TJH235" s="121"/>
      <c r="TJI235" s="121"/>
      <c r="TJJ235" s="121"/>
      <c r="TJK235" s="121"/>
      <c r="TJL235" s="121"/>
      <c r="TJM235" s="120"/>
      <c r="TJN235" s="125"/>
      <c r="TJO235" s="121"/>
      <c r="TJP235" s="121"/>
      <c r="TJQ235" s="15"/>
      <c r="TJR235" s="15"/>
      <c r="TJS235" s="120"/>
      <c r="TJT235" s="120"/>
      <c r="TJU235" s="121"/>
      <c r="TJV235" s="121"/>
      <c r="TJW235" s="120"/>
      <c r="TJX235" s="122"/>
      <c r="TJY235" s="123"/>
      <c r="TJZ235" s="124"/>
      <c r="TKA235" s="123"/>
      <c r="TKB235" s="121"/>
      <c r="TKC235" s="121"/>
      <c r="TKD235" s="121"/>
      <c r="TKE235" s="121"/>
      <c r="TKF235" s="121"/>
      <c r="TKG235" s="121"/>
      <c r="TKH235" s="120"/>
      <c r="TKI235" s="125"/>
      <c r="TKJ235" s="121"/>
      <c r="TKK235" s="121"/>
      <c r="TKL235" s="15"/>
      <c r="TKM235" s="15"/>
      <c r="TKN235" s="120"/>
      <c r="TKO235" s="120"/>
      <c r="TKP235" s="121"/>
      <c r="TKQ235" s="121"/>
      <c r="TKR235" s="120"/>
      <c r="TKS235" s="122"/>
      <c r="TKT235" s="123"/>
      <c r="TKU235" s="124"/>
      <c r="TKV235" s="123"/>
      <c r="TKW235" s="121"/>
      <c r="TKX235" s="121"/>
      <c r="TKY235" s="121"/>
      <c r="TKZ235" s="121"/>
      <c r="TLA235" s="121"/>
      <c r="TLB235" s="121"/>
      <c r="TLC235" s="120"/>
      <c r="TLD235" s="125"/>
      <c r="TLE235" s="121"/>
      <c r="TLF235" s="121"/>
      <c r="TLG235" s="15"/>
      <c r="TLH235" s="15"/>
      <c r="TLI235" s="120"/>
      <c r="TLJ235" s="120"/>
      <c r="TLK235" s="121"/>
      <c r="TLL235" s="121"/>
      <c r="TLM235" s="120"/>
      <c r="TLN235" s="122"/>
      <c r="TLO235" s="123"/>
      <c r="TLP235" s="124"/>
      <c r="TLQ235" s="123"/>
      <c r="TLR235" s="121"/>
      <c r="TLS235" s="121"/>
      <c r="TLT235" s="121"/>
      <c r="TLU235" s="121"/>
      <c r="TLV235" s="121"/>
      <c r="TLW235" s="121"/>
      <c r="TLX235" s="120"/>
      <c r="TLY235" s="125"/>
      <c r="TLZ235" s="121"/>
      <c r="TMA235" s="121"/>
      <c r="TMB235" s="15"/>
      <c r="TMC235" s="15"/>
      <c r="TMD235" s="120"/>
      <c r="TME235" s="120"/>
      <c r="TMF235" s="121"/>
      <c r="TMG235" s="121"/>
      <c r="TMH235" s="120"/>
      <c r="TMI235" s="122"/>
      <c r="TMJ235" s="123"/>
      <c r="TMK235" s="124"/>
      <c r="TML235" s="123"/>
      <c r="TMM235" s="121"/>
      <c r="TMN235" s="121"/>
      <c r="TMO235" s="121"/>
      <c r="TMP235" s="121"/>
      <c r="TMQ235" s="121"/>
      <c r="TMR235" s="121"/>
      <c r="TMS235" s="120"/>
      <c r="TMT235" s="125"/>
      <c r="TMU235" s="121"/>
      <c r="TMV235" s="121"/>
      <c r="TMW235" s="15"/>
      <c r="TMX235" s="15"/>
      <c r="TMY235" s="120"/>
      <c r="TMZ235" s="120"/>
      <c r="TNA235" s="121"/>
      <c r="TNB235" s="121"/>
      <c r="TNC235" s="120"/>
      <c r="TND235" s="122"/>
      <c r="TNE235" s="123"/>
      <c r="TNF235" s="124"/>
      <c r="TNG235" s="123"/>
      <c r="TNH235" s="121"/>
      <c r="TNI235" s="121"/>
      <c r="TNJ235" s="121"/>
      <c r="TNK235" s="121"/>
      <c r="TNL235" s="121"/>
      <c r="TNM235" s="121"/>
      <c r="TNN235" s="120"/>
      <c r="TNO235" s="125"/>
      <c r="TNP235" s="121"/>
      <c r="TNQ235" s="121"/>
      <c r="TNR235" s="15"/>
      <c r="TNS235" s="15"/>
      <c r="TNT235" s="120"/>
      <c r="TNU235" s="120"/>
      <c r="TNV235" s="121"/>
      <c r="TNW235" s="121"/>
      <c r="TNX235" s="120"/>
      <c r="TNY235" s="122"/>
      <c r="TNZ235" s="123"/>
      <c r="TOA235" s="124"/>
      <c r="TOB235" s="123"/>
      <c r="TOC235" s="121"/>
      <c r="TOD235" s="121"/>
      <c r="TOE235" s="121"/>
      <c r="TOF235" s="121"/>
      <c r="TOG235" s="121"/>
      <c r="TOH235" s="121"/>
      <c r="TOI235" s="120"/>
      <c r="TOJ235" s="125"/>
      <c r="TOK235" s="121"/>
      <c r="TOL235" s="121"/>
      <c r="TOM235" s="15"/>
      <c r="TON235" s="15"/>
      <c r="TOO235" s="120"/>
      <c r="TOP235" s="120"/>
      <c r="TOQ235" s="121"/>
      <c r="TOR235" s="121"/>
      <c r="TOS235" s="120"/>
      <c r="TOT235" s="122"/>
      <c r="TOU235" s="123"/>
      <c r="TOV235" s="124"/>
      <c r="TOW235" s="123"/>
      <c r="TOX235" s="121"/>
      <c r="TOY235" s="121"/>
      <c r="TOZ235" s="121"/>
      <c r="TPA235" s="121"/>
      <c r="TPB235" s="121"/>
      <c r="TPC235" s="121"/>
      <c r="TPD235" s="120"/>
      <c r="TPE235" s="125"/>
      <c r="TPF235" s="121"/>
      <c r="TPG235" s="121"/>
      <c r="TPH235" s="15"/>
      <c r="TPI235" s="15"/>
      <c r="TPJ235" s="120"/>
      <c r="TPK235" s="120"/>
      <c r="TPL235" s="121"/>
      <c r="TPM235" s="121"/>
      <c r="TPN235" s="120"/>
      <c r="TPO235" s="122"/>
      <c r="TPP235" s="123"/>
      <c r="TPQ235" s="124"/>
      <c r="TPR235" s="123"/>
      <c r="TPS235" s="121"/>
      <c r="TPT235" s="121"/>
      <c r="TPU235" s="121"/>
      <c r="TPV235" s="121"/>
      <c r="TPW235" s="121"/>
      <c r="TPX235" s="121"/>
      <c r="TPY235" s="120"/>
      <c r="TPZ235" s="125"/>
      <c r="TQA235" s="121"/>
      <c r="TQB235" s="121"/>
      <c r="TQC235" s="15"/>
      <c r="TQD235" s="15"/>
      <c r="TQE235" s="120"/>
      <c r="TQF235" s="120"/>
      <c r="TQG235" s="121"/>
      <c r="TQH235" s="121"/>
      <c r="TQI235" s="120"/>
      <c r="TQJ235" s="122"/>
      <c r="TQK235" s="123"/>
      <c r="TQL235" s="124"/>
      <c r="TQM235" s="123"/>
      <c r="TQN235" s="121"/>
      <c r="TQO235" s="121"/>
      <c r="TQP235" s="121"/>
      <c r="TQQ235" s="121"/>
      <c r="TQR235" s="121"/>
      <c r="TQS235" s="121"/>
      <c r="TQT235" s="120"/>
      <c r="TQU235" s="125"/>
      <c r="TQV235" s="121"/>
      <c r="TQW235" s="121"/>
      <c r="TQX235" s="15"/>
      <c r="TQY235" s="15"/>
      <c r="TQZ235" s="120"/>
      <c r="TRA235" s="120"/>
      <c r="TRB235" s="121"/>
      <c r="TRC235" s="121"/>
      <c r="TRD235" s="120"/>
      <c r="TRE235" s="122"/>
      <c r="TRF235" s="123"/>
      <c r="TRG235" s="124"/>
      <c r="TRH235" s="123"/>
      <c r="TRI235" s="121"/>
      <c r="TRJ235" s="121"/>
      <c r="TRK235" s="121"/>
      <c r="TRL235" s="121"/>
      <c r="TRM235" s="121"/>
      <c r="TRN235" s="121"/>
      <c r="TRO235" s="120"/>
      <c r="TRP235" s="125"/>
      <c r="TRQ235" s="121"/>
      <c r="TRR235" s="121"/>
      <c r="TRS235" s="15"/>
      <c r="TRT235" s="15"/>
      <c r="TRU235" s="120"/>
      <c r="TRV235" s="120"/>
      <c r="TRW235" s="121"/>
      <c r="TRX235" s="121"/>
      <c r="TRY235" s="120"/>
      <c r="TRZ235" s="122"/>
      <c r="TSA235" s="123"/>
      <c r="TSB235" s="124"/>
      <c r="TSC235" s="123"/>
      <c r="TSD235" s="121"/>
      <c r="TSE235" s="121"/>
      <c r="TSF235" s="121"/>
      <c r="TSG235" s="121"/>
      <c r="TSH235" s="121"/>
      <c r="TSI235" s="121"/>
      <c r="TSJ235" s="120"/>
      <c r="TSK235" s="125"/>
      <c r="TSL235" s="121"/>
      <c r="TSM235" s="121"/>
      <c r="TSN235" s="15"/>
      <c r="TSO235" s="15"/>
      <c r="TSP235" s="120"/>
      <c r="TSQ235" s="120"/>
      <c r="TSR235" s="121"/>
      <c r="TSS235" s="121"/>
      <c r="TST235" s="120"/>
      <c r="TSU235" s="122"/>
      <c r="TSV235" s="123"/>
      <c r="TSW235" s="124"/>
      <c r="TSX235" s="123"/>
      <c r="TSY235" s="121"/>
      <c r="TSZ235" s="121"/>
      <c r="TTA235" s="121"/>
      <c r="TTB235" s="121"/>
      <c r="TTC235" s="121"/>
      <c r="TTD235" s="121"/>
      <c r="TTE235" s="120"/>
      <c r="TTF235" s="125"/>
      <c r="TTG235" s="121"/>
      <c r="TTH235" s="121"/>
      <c r="TTI235" s="15"/>
      <c r="TTJ235" s="15"/>
      <c r="TTK235" s="120"/>
      <c r="TTL235" s="120"/>
      <c r="TTM235" s="121"/>
      <c r="TTN235" s="121"/>
      <c r="TTO235" s="120"/>
      <c r="TTP235" s="122"/>
      <c r="TTQ235" s="123"/>
      <c r="TTR235" s="124"/>
      <c r="TTS235" s="123"/>
      <c r="TTT235" s="121"/>
      <c r="TTU235" s="121"/>
      <c r="TTV235" s="121"/>
      <c r="TTW235" s="121"/>
      <c r="TTX235" s="121"/>
      <c r="TTY235" s="121"/>
      <c r="TTZ235" s="120"/>
      <c r="TUA235" s="125"/>
      <c r="TUB235" s="121"/>
      <c r="TUC235" s="121"/>
      <c r="TUD235" s="15"/>
      <c r="TUE235" s="15"/>
      <c r="TUF235" s="120"/>
      <c r="TUG235" s="120"/>
      <c r="TUH235" s="121"/>
      <c r="TUI235" s="121"/>
      <c r="TUJ235" s="120"/>
      <c r="TUK235" s="122"/>
      <c r="TUL235" s="123"/>
      <c r="TUM235" s="124"/>
      <c r="TUN235" s="123"/>
      <c r="TUO235" s="121"/>
      <c r="TUP235" s="121"/>
      <c r="TUQ235" s="121"/>
      <c r="TUR235" s="121"/>
      <c r="TUS235" s="121"/>
      <c r="TUT235" s="121"/>
      <c r="TUU235" s="120"/>
      <c r="TUV235" s="125"/>
      <c r="TUW235" s="121"/>
      <c r="TUX235" s="121"/>
      <c r="TUY235" s="15"/>
      <c r="TUZ235" s="15"/>
      <c r="TVA235" s="120"/>
      <c r="TVB235" s="120"/>
      <c r="TVC235" s="121"/>
      <c r="TVD235" s="121"/>
      <c r="TVE235" s="120"/>
      <c r="TVF235" s="122"/>
      <c r="TVG235" s="123"/>
      <c r="TVH235" s="124"/>
      <c r="TVI235" s="123"/>
      <c r="TVJ235" s="121"/>
      <c r="TVK235" s="121"/>
      <c r="TVL235" s="121"/>
      <c r="TVM235" s="121"/>
      <c r="TVN235" s="121"/>
      <c r="TVO235" s="121"/>
      <c r="TVP235" s="120"/>
      <c r="TVQ235" s="125"/>
      <c r="TVR235" s="121"/>
      <c r="TVS235" s="121"/>
      <c r="TVT235" s="15"/>
      <c r="TVU235" s="15"/>
      <c r="TVV235" s="120"/>
      <c r="TVW235" s="120"/>
      <c r="TVX235" s="121"/>
      <c r="TVY235" s="121"/>
      <c r="TVZ235" s="120"/>
      <c r="TWA235" s="122"/>
      <c r="TWB235" s="123"/>
      <c r="TWC235" s="124"/>
      <c r="TWD235" s="123"/>
      <c r="TWE235" s="121"/>
      <c r="TWF235" s="121"/>
      <c r="TWG235" s="121"/>
      <c r="TWH235" s="121"/>
      <c r="TWI235" s="121"/>
      <c r="TWJ235" s="121"/>
      <c r="TWK235" s="120"/>
      <c r="TWL235" s="125"/>
      <c r="TWM235" s="121"/>
      <c r="TWN235" s="121"/>
      <c r="TWO235" s="15"/>
      <c r="TWP235" s="15"/>
      <c r="TWQ235" s="120"/>
      <c r="TWR235" s="120"/>
      <c r="TWS235" s="121"/>
      <c r="TWT235" s="121"/>
      <c r="TWU235" s="120"/>
      <c r="TWV235" s="122"/>
      <c r="TWW235" s="123"/>
      <c r="TWX235" s="124"/>
      <c r="TWY235" s="123"/>
      <c r="TWZ235" s="121"/>
      <c r="TXA235" s="121"/>
      <c r="TXB235" s="121"/>
      <c r="TXC235" s="121"/>
      <c r="TXD235" s="121"/>
      <c r="TXE235" s="121"/>
      <c r="TXF235" s="120"/>
      <c r="TXG235" s="125"/>
      <c r="TXH235" s="121"/>
      <c r="TXI235" s="121"/>
      <c r="TXJ235" s="15"/>
      <c r="TXK235" s="15"/>
      <c r="TXL235" s="120"/>
      <c r="TXM235" s="120"/>
      <c r="TXN235" s="121"/>
      <c r="TXO235" s="121"/>
      <c r="TXP235" s="120"/>
      <c r="TXQ235" s="122"/>
      <c r="TXR235" s="123"/>
      <c r="TXS235" s="124"/>
      <c r="TXT235" s="123"/>
      <c r="TXU235" s="121"/>
      <c r="TXV235" s="121"/>
      <c r="TXW235" s="121"/>
      <c r="TXX235" s="121"/>
      <c r="TXY235" s="121"/>
      <c r="TXZ235" s="121"/>
      <c r="TYA235" s="120"/>
      <c r="TYB235" s="125"/>
      <c r="TYC235" s="121"/>
      <c r="TYD235" s="121"/>
      <c r="TYE235" s="15"/>
      <c r="TYF235" s="15"/>
      <c r="TYG235" s="120"/>
      <c r="TYH235" s="120"/>
      <c r="TYI235" s="121"/>
      <c r="TYJ235" s="121"/>
      <c r="TYK235" s="120"/>
      <c r="TYL235" s="122"/>
      <c r="TYM235" s="123"/>
      <c r="TYN235" s="124"/>
      <c r="TYO235" s="123"/>
      <c r="TYP235" s="121"/>
      <c r="TYQ235" s="121"/>
      <c r="TYR235" s="121"/>
      <c r="TYS235" s="121"/>
      <c r="TYT235" s="121"/>
      <c r="TYU235" s="121"/>
      <c r="TYV235" s="120"/>
      <c r="TYW235" s="125"/>
      <c r="TYX235" s="121"/>
      <c r="TYY235" s="121"/>
      <c r="TYZ235" s="15"/>
      <c r="TZA235" s="15"/>
      <c r="TZB235" s="120"/>
      <c r="TZC235" s="120"/>
      <c r="TZD235" s="121"/>
      <c r="TZE235" s="121"/>
      <c r="TZF235" s="120"/>
      <c r="TZG235" s="122"/>
      <c r="TZH235" s="123"/>
      <c r="TZI235" s="124"/>
      <c r="TZJ235" s="123"/>
      <c r="TZK235" s="121"/>
      <c r="TZL235" s="121"/>
      <c r="TZM235" s="121"/>
      <c r="TZN235" s="121"/>
      <c r="TZO235" s="121"/>
      <c r="TZP235" s="121"/>
      <c r="TZQ235" s="120"/>
      <c r="TZR235" s="125"/>
      <c r="TZS235" s="121"/>
      <c r="TZT235" s="121"/>
      <c r="TZU235" s="15"/>
      <c r="TZV235" s="15"/>
      <c r="TZW235" s="120"/>
      <c r="TZX235" s="120"/>
      <c r="TZY235" s="121"/>
      <c r="TZZ235" s="121"/>
      <c r="UAA235" s="120"/>
      <c r="UAB235" s="122"/>
      <c r="UAC235" s="123"/>
      <c r="UAD235" s="124"/>
      <c r="UAE235" s="123"/>
      <c r="UAF235" s="121"/>
      <c r="UAG235" s="121"/>
      <c r="UAH235" s="121"/>
      <c r="UAI235" s="121"/>
      <c r="UAJ235" s="121"/>
      <c r="UAK235" s="121"/>
      <c r="UAL235" s="120"/>
      <c r="UAM235" s="125"/>
      <c r="UAN235" s="121"/>
      <c r="UAO235" s="121"/>
      <c r="UAP235" s="15"/>
      <c r="UAQ235" s="15"/>
      <c r="UAR235" s="120"/>
      <c r="UAS235" s="120"/>
      <c r="UAT235" s="121"/>
      <c r="UAU235" s="121"/>
      <c r="UAV235" s="120"/>
      <c r="UAW235" s="122"/>
      <c r="UAX235" s="123"/>
      <c r="UAY235" s="124"/>
      <c r="UAZ235" s="123"/>
      <c r="UBA235" s="121"/>
      <c r="UBB235" s="121"/>
      <c r="UBC235" s="121"/>
      <c r="UBD235" s="121"/>
      <c r="UBE235" s="121"/>
      <c r="UBF235" s="121"/>
      <c r="UBG235" s="120"/>
      <c r="UBH235" s="125"/>
      <c r="UBI235" s="121"/>
      <c r="UBJ235" s="121"/>
      <c r="UBK235" s="15"/>
      <c r="UBL235" s="15"/>
      <c r="UBM235" s="120"/>
      <c r="UBN235" s="120"/>
      <c r="UBO235" s="121"/>
      <c r="UBP235" s="121"/>
      <c r="UBQ235" s="120"/>
      <c r="UBR235" s="122"/>
      <c r="UBS235" s="123"/>
      <c r="UBT235" s="124"/>
      <c r="UBU235" s="123"/>
      <c r="UBV235" s="121"/>
      <c r="UBW235" s="121"/>
      <c r="UBX235" s="121"/>
      <c r="UBY235" s="121"/>
      <c r="UBZ235" s="121"/>
      <c r="UCA235" s="121"/>
      <c r="UCB235" s="120"/>
      <c r="UCC235" s="125"/>
      <c r="UCD235" s="121"/>
      <c r="UCE235" s="121"/>
      <c r="UCF235" s="15"/>
      <c r="UCG235" s="15"/>
      <c r="UCH235" s="120"/>
      <c r="UCI235" s="120"/>
      <c r="UCJ235" s="121"/>
      <c r="UCK235" s="121"/>
      <c r="UCL235" s="120"/>
      <c r="UCM235" s="122"/>
      <c r="UCN235" s="123"/>
      <c r="UCO235" s="124"/>
      <c r="UCP235" s="123"/>
      <c r="UCQ235" s="121"/>
      <c r="UCR235" s="121"/>
      <c r="UCS235" s="121"/>
      <c r="UCT235" s="121"/>
      <c r="UCU235" s="121"/>
      <c r="UCV235" s="121"/>
      <c r="UCW235" s="120"/>
      <c r="UCX235" s="125"/>
      <c r="UCY235" s="121"/>
      <c r="UCZ235" s="121"/>
      <c r="UDA235" s="15"/>
      <c r="UDB235" s="15"/>
      <c r="UDC235" s="120"/>
      <c r="UDD235" s="120"/>
      <c r="UDE235" s="121"/>
      <c r="UDF235" s="121"/>
      <c r="UDG235" s="120"/>
      <c r="UDH235" s="122"/>
      <c r="UDI235" s="123"/>
      <c r="UDJ235" s="124"/>
      <c r="UDK235" s="123"/>
      <c r="UDL235" s="121"/>
      <c r="UDM235" s="121"/>
      <c r="UDN235" s="121"/>
      <c r="UDO235" s="121"/>
      <c r="UDP235" s="121"/>
      <c r="UDQ235" s="121"/>
      <c r="UDR235" s="120"/>
      <c r="UDS235" s="125"/>
      <c r="UDT235" s="121"/>
      <c r="UDU235" s="121"/>
      <c r="UDV235" s="15"/>
      <c r="UDW235" s="15"/>
      <c r="UDX235" s="120"/>
      <c r="UDY235" s="120"/>
      <c r="UDZ235" s="121"/>
      <c r="UEA235" s="121"/>
      <c r="UEB235" s="120"/>
      <c r="UEC235" s="122"/>
      <c r="UED235" s="123"/>
      <c r="UEE235" s="124"/>
      <c r="UEF235" s="123"/>
      <c r="UEG235" s="121"/>
      <c r="UEH235" s="121"/>
      <c r="UEI235" s="121"/>
      <c r="UEJ235" s="121"/>
      <c r="UEK235" s="121"/>
      <c r="UEL235" s="121"/>
      <c r="UEM235" s="120"/>
      <c r="UEN235" s="125"/>
      <c r="UEO235" s="121"/>
      <c r="UEP235" s="121"/>
      <c r="UEQ235" s="15"/>
      <c r="UER235" s="15"/>
      <c r="UES235" s="120"/>
      <c r="UET235" s="120"/>
      <c r="UEU235" s="121"/>
      <c r="UEV235" s="121"/>
      <c r="UEW235" s="120"/>
      <c r="UEX235" s="122"/>
      <c r="UEY235" s="123"/>
      <c r="UEZ235" s="124"/>
      <c r="UFA235" s="123"/>
      <c r="UFB235" s="121"/>
      <c r="UFC235" s="121"/>
      <c r="UFD235" s="121"/>
      <c r="UFE235" s="121"/>
      <c r="UFF235" s="121"/>
      <c r="UFG235" s="121"/>
      <c r="UFH235" s="120"/>
      <c r="UFI235" s="125"/>
      <c r="UFJ235" s="121"/>
      <c r="UFK235" s="121"/>
      <c r="UFL235" s="15"/>
      <c r="UFM235" s="15"/>
      <c r="UFN235" s="120"/>
      <c r="UFO235" s="120"/>
      <c r="UFP235" s="121"/>
      <c r="UFQ235" s="121"/>
      <c r="UFR235" s="120"/>
      <c r="UFS235" s="122"/>
      <c r="UFT235" s="123"/>
      <c r="UFU235" s="124"/>
      <c r="UFV235" s="123"/>
      <c r="UFW235" s="121"/>
      <c r="UFX235" s="121"/>
      <c r="UFY235" s="121"/>
      <c r="UFZ235" s="121"/>
      <c r="UGA235" s="121"/>
      <c r="UGB235" s="121"/>
      <c r="UGC235" s="120"/>
      <c r="UGD235" s="125"/>
      <c r="UGE235" s="121"/>
      <c r="UGF235" s="121"/>
      <c r="UGG235" s="15"/>
      <c r="UGH235" s="15"/>
      <c r="UGI235" s="120"/>
      <c r="UGJ235" s="120"/>
      <c r="UGK235" s="121"/>
      <c r="UGL235" s="121"/>
      <c r="UGM235" s="120"/>
      <c r="UGN235" s="122"/>
      <c r="UGO235" s="123"/>
      <c r="UGP235" s="124"/>
      <c r="UGQ235" s="123"/>
      <c r="UGR235" s="121"/>
      <c r="UGS235" s="121"/>
      <c r="UGT235" s="121"/>
      <c r="UGU235" s="121"/>
      <c r="UGV235" s="121"/>
      <c r="UGW235" s="121"/>
      <c r="UGX235" s="120"/>
      <c r="UGY235" s="125"/>
      <c r="UGZ235" s="121"/>
      <c r="UHA235" s="121"/>
      <c r="UHB235" s="15"/>
      <c r="UHC235" s="15"/>
      <c r="UHD235" s="120"/>
      <c r="UHE235" s="120"/>
      <c r="UHF235" s="121"/>
      <c r="UHG235" s="121"/>
      <c r="UHH235" s="120"/>
      <c r="UHI235" s="122"/>
      <c r="UHJ235" s="123"/>
      <c r="UHK235" s="124"/>
      <c r="UHL235" s="123"/>
      <c r="UHM235" s="121"/>
      <c r="UHN235" s="121"/>
      <c r="UHO235" s="121"/>
      <c r="UHP235" s="121"/>
      <c r="UHQ235" s="121"/>
      <c r="UHR235" s="121"/>
      <c r="UHS235" s="120"/>
      <c r="UHT235" s="125"/>
      <c r="UHU235" s="121"/>
      <c r="UHV235" s="121"/>
      <c r="UHW235" s="15"/>
      <c r="UHX235" s="15"/>
      <c r="UHY235" s="120"/>
      <c r="UHZ235" s="120"/>
      <c r="UIA235" s="121"/>
      <c r="UIB235" s="121"/>
      <c r="UIC235" s="120"/>
      <c r="UID235" s="122"/>
      <c r="UIE235" s="123"/>
      <c r="UIF235" s="124"/>
      <c r="UIG235" s="123"/>
      <c r="UIH235" s="121"/>
      <c r="UII235" s="121"/>
      <c r="UIJ235" s="121"/>
      <c r="UIK235" s="121"/>
      <c r="UIL235" s="121"/>
      <c r="UIM235" s="121"/>
      <c r="UIN235" s="120"/>
      <c r="UIO235" s="125"/>
      <c r="UIP235" s="121"/>
      <c r="UIQ235" s="121"/>
      <c r="UIR235" s="15"/>
      <c r="UIS235" s="15"/>
      <c r="UIT235" s="120"/>
      <c r="UIU235" s="120"/>
      <c r="UIV235" s="121"/>
      <c r="UIW235" s="121"/>
      <c r="UIX235" s="120"/>
      <c r="UIY235" s="122"/>
      <c r="UIZ235" s="123"/>
      <c r="UJA235" s="124"/>
      <c r="UJB235" s="123"/>
      <c r="UJC235" s="121"/>
      <c r="UJD235" s="121"/>
      <c r="UJE235" s="121"/>
      <c r="UJF235" s="121"/>
      <c r="UJG235" s="121"/>
      <c r="UJH235" s="121"/>
      <c r="UJI235" s="120"/>
      <c r="UJJ235" s="125"/>
      <c r="UJK235" s="121"/>
      <c r="UJL235" s="121"/>
      <c r="UJM235" s="15"/>
      <c r="UJN235" s="15"/>
      <c r="UJO235" s="120"/>
      <c r="UJP235" s="120"/>
      <c r="UJQ235" s="121"/>
      <c r="UJR235" s="121"/>
      <c r="UJS235" s="120"/>
      <c r="UJT235" s="122"/>
      <c r="UJU235" s="123"/>
      <c r="UJV235" s="124"/>
      <c r="UJW235" s="123"/>
      <c r="UJX235" s="121"/>
      <c r="UJY235" s="121"/>
      <c r="UJZ235" s="121"/>
      <c r="UKA235" s="121"/>
      <c r="UKB235" s="121"/>
      <c r="UKC235" s="121"/>
      <c r="UKD235" s="120"/>
      <c r="UKE235" s="125"/>
      <c r="UKF235" s="121"/>
      <c r="UKG235" s="121"/>
      <c r="UKH235" s="15"/>
      <c r="UKI235" s="15"/>
      <c r="UKJ235" s="120"/>
      <c r="UKK235" s="120"/>
      <c r="UKL235" s="121"/>
      <c r="UKM235" s="121"/>
      <c r="UKN235" s="120"/>
      <c r="UKO235" s="122"/>
      <c r="UKP235" s="123"/>
      <c r="UKQ235" s="124"/>
      <c r="UKR235" s="123"/>
      <c r="UKS235" s="121"/>
      <c r="UKT235" s="121"/>
      <c r="UKU235" s="121"/>
      <c r="UKV235" s="121"/>
      <c r="UKW235" s="121"/>
      <c r="UKX235" s="121"/>
      <c r="UKY235" s="120"/>
      <c r="UKZ235" s="125"/>
      <c r="ULA235" s="121"/>
      <c r="ULB235" s="121"/>
      <c r="ULC235" s="15"/>
      <c r="ULD235" s="15"/>
      <c r="ULE235" s="120"/>
      <c r="ULF235" s="120"/>
      <c r="ULG235" s="121"/>
      <c r="ULH235" s="121"/>
      <c r="ULI235" s="120"/>
      <c r="ULJ235" s="122"/>
      <c r="ULK235" s="123"/>
      <c r="ULL235" s="124"/>
      <c r="ULM235" s="123"/>
      <c r="ULN235" s="121"/>
      <c r="ULO235" s="121"/>
      <c r="ULP235" s="121"/>
      <c r="ULQ235" s="121"/>
      <c r="ULR235" s="121"/>
      <c r="ULS235" s="121"/>
      <c r="ULT235" s="120"/>
      <c r="ULU235" s="125"/>
      <c r="ULV235" s="121"/>
      <c r="ULW235" s="121"/>
      <c r="ULX235" s="15"/>
      <c r="ULY235" s="15"/>
      <c r="ULZ235" s="120"/>
      <c r="UMA235" s="120"/>
      <c r="UMB235" s="121"/>
      <c r="UMC235" s="121"/>
      <c r="UMD235" s="120"/>
      <c r="UME235" s="122"/>
      <c r="UMF235" s="123"/>
      <c r="UMG235" s="124"/>
      <c r="UMH235" s="123"/>
      <c r="UMI235" s="121"/>
      <c r="UMJ235" s="121"/>
      <c r="UMK235" s="121"/>
      <c r="UML235" s="121"/>
      <c r="UMM235" s="121"/>
      <c r="UMN235" s="121"/>
      <c r="UMO235" s="120"/>
      <c r="UMP235" s="125"/>
      <c r="UMQ235" s="121"/>
      <c r="UMR235" s="121"/>
      <c r="UMS235" s="15"/>
      <c r="UMT235" s="15"/>
      <c r="UMU235" s="120"/>
      <c r="UMV235" s="120"/>
      <c r="UMW235" s="121"/>
      <c r="UMX235" s="121"/>
      <c r="UMY235" s="120"/>
      <c r="UMZ235" s="122"/>
      <c r="UNA235" s="123"/>
      <c r="UNB235" s="124"/>
      <c r="UNC235" s="123"/>
      <c r="UND235" s="121"/>
      <c r="UNE235" s="121"/>
      <c r="UNF235" s="121"/>
      <c r="UNG235" s="121"/>
      <c r="UNH235" s="121"/>
      <c r="UNI235" s="121"/>
      <c r="UNJ235" s="120"/>
      <c r="UNK235" s="125"/>
      <c r="UNL235" s="121"/>
      <c r="UNM235" s="121"/>
      <c r="UNN235" s="15"/>
      <c r="UNO235" s="15"/>
      <c r="UNP235" s="120"/>
      <c r="UNQ235" s="120"/>
      <c r="UNR235" s="121"/>
      <c r="UNS235" s="121"/>
      <c r="UNT235" s="120"/>
      <c r="UNU235" s="122"/>
      <c r="UNV235" s="123"/>
      <c r="UNW235" s="124"/>
      <c r="UNX235" s="123"/>
      <c r="UNY235" s="121"/>
      <c r="UNZ235" s="121"/>
      <c r="UOA235" s="121"/>
      <c r="UOB235" s="121"/>
      <c r="UOC235" s="121"/>
      <c r="UOD235" s="121"/>
      <c r="UOE235" s="120"/>
      <c r="UOF235" s="125"/>
      <c r="UOG235" s="121"/>
      <c r="UOH235" s="121"/>
      <c r="UOI235" s="15"/>
      <c r="UOJ235" s="15"/>
      <c r="UOK235" s="120"/>
      <c r="UOL235" s="120"/>
      <c r="UOM235" s="121"/>
      <c r="UON235" s="121"/>
      <c r="UOO235" s="120"/>
      <c r="UOP235" s="122"/>
      <c r="UOQ235" s="123"/>
      <c r="UOR235" s="124"/>
      <c r="UOS235" s="123"/>
      <c r="UOT235" s="121"/>
      <c r="UOU235" s="121"/>
      <c r="UOV235" s="121"/>
      <c r="UOW235" s="121"/>
      <c r="UOX235" s="121"/>
      <c r="UOY235" s="121"/>
      <c r="UOZ235" s="120"/>
      <c r="UPA235" s="125"/>
      <c r="UPB235" s="121"/>
      <c r="UPC235" s="121"/>
      <c r="UPD235" s="15"/>
      <c r="UPE235" s="15"/>
      <c r="UPF235" s="120"/>
      <c r="UPG235" s="120"/>
      <c r="UPH235" s="121"/>
      <c r="UPI235" s="121"/>
      <c r="UPJ235" s="120"/>
      <c r="UPK235" s="122"/>
      <c r="UPL235" s="123"/>
      <c r="UPM235" s="124"/>
      <c r="UPN235" s="123"/>
      <c r="UPO235" s="121"/>
      <c r="UPP235" s="121"/>
      <c r="UPQ235" s="121"/>
      <c r="UPR235" s="121"/>
      <c r="UPS235" s="121"/>
      <c r="UPT235" s="121"/>
      <c r="UPU235" s="120"/>
      <c r="UPV235" s="125"/>
      <c r="UPW235" s="121"/>
      <c r="UPX235" s="121"/>
      <c r="UPY235" s="15"/>
      <c r="UPZ235" s="15"/>
      <c r="UQA235" s="120"/>
      <c r="UQB235" s="120"/>
      <c r="UQC235" s="121"/>
      <c r="UQD235" s="121"/>
      <c r="UQE235" s="120"/>
      <c r="UQF235" s="122"/>
      <c r="UQG235" s="123"/>
      <c r="UQH235" s="124"/>
      <c r="UQI235" s="123"/>
      <c r="UQJ235" s="121"/>
      <c r="UQK235" s="121"/>
      <c r="UQL235" s="121"/>
      <c r="UQM235" s="121"/>
      <c r="UQN235" s="121"/>
      <c r="UQO235" s="121"/>
      <c r="UQP235" s="120"/>
      <c r="UQQ235" s="125"/>
      <c r="UQR235" s="121"/>
      <c r="UQS235" s="121"/>
      <c r="UQT235" s="15"/>
      <c r="UQU235" s="15"/>
      <c r="UQV235" s="120"/>
      <c r="UQW235" s="120"/>
      <c r="UQX235" s="121"/>
      <c r="UQY235" s="121"/>
      <c r="UQZ235" s="120"/>
      <c r="URA235" s="122"/>
      <c r="URB235" s="123"/>
      <c r="URC235" s="124"/>
      <c r="URD235" s="123"/>
      <c r="URE235" s="121"/>
      <c r="URF235" s="121"/>
      <c r="URG235" s="121"/>
      <c r="URH235" s="121"/>
      <c r="URI235" s="121"/>
      <c r="URJ235" s="121"/>
      <c r="URK235" s="120"/>
      <c r="URL235" s="125"/>
      <c r="URM235" s="121"/>
      <c r="URN235" s="121"/>
      <c r="URO235" s="15"/>
      <c r="URP235" s="15"/>
      <c r="URQ235" s="120"/>
      <c r="URR235" s="120"/>
      <c r="URS235" s="121"/>
      <c r="URT235" s="121"/>
      <c r="URU235" s="120"/>
      <c r="URV235" s="122"/>
      <c r="URW235" s="123"/>
      <c r="URX235" s="124"/>
      <c r="URY235" s="123"/>
      <c r="URZ235" s="121"/>
      <c r="USA235" s="121"/>
      <c r="USB235" s="121"/>
      <c r="USC235" s="121"/>
      <c r="USD235" s="121"/>
      <c r="USE235" s="121"/>
      <c r="USF235" s="120"/>
      <c r="USG235" s="125"/>
      <c r="USH235" s="121"/>
      <c r="USI235" s="121"/>
      <c r="USJ235" s="15"/>
      <c r="USK235" s="15"/>
      <c r="USL235" s="120"/>
      <c r="USM235" s="120"/>
      <c r="USN235" s="121"/>
      <c r="USO235" s="121"/>
      <c r="USP235" s="120"/>
      <c r="USQ235" s="122"/>
      <c r="USR235" s="123"/>
      <c r="USS235" s="124"/>
      <c r="UST235" s="123"/>
      <c r="USU235" s="121"/>
      <c r="USV235" s="121"/>
      <c r="USW235" s="121"/>
      <c r="USX235" s="121"/>
      <c r="USY235" s="121"/>
      <c r="USZ235" s="121"/>
      <c r="UTA235" s="120"/>
      <c r="UTB235" s="125"/>
      <c r="UTC235" s="121"/>
      <c r="UTD235" s="121"/>
      <c r="UTE235" s="15"/>
      <c r="UTF235" s="15"/>
      <c r="UTG235" s="120"/>
      <c r="UTH235" s="120"/>
      <c r="UTI235" s="121"/>
      <c r="UTJ235" s="121"/>
      <c r="UTK235" s="120"/>
      <c r="UTL235" s="122"/>
      <c r="UTM235" s="123"/>
      <c r="UTN235" s="124"/>
      <c r="UTO235" s="123"/>
      <c r="UTP235" s="121"/>
      <c r="UTQ235" s="121"/>
      <c r="UTR235" s="121"/>
      <c r="UTS235" s="121"/>
      <c r="UTT235" s="121"/>
      <c r="UTU235" s="121"/>
      <c r="UTV235" s="120"/>
      <c r="UTW235" s="125"/>
      <c r="UTX235" s="121"/>
      <c r="UTY235" s="121"/>
      <c r="UTZ235" s="15"/>
      <c r="UUA235" s="15"/>
      <c r="UUB235" s="120"/>
      <c r="UUC235" s="120"/>
      <c r="UUD235" s="121"/>
      <c r="UUE235" s="121"/>
      <c r="UUF235" s="120"/>
      <c r="UUG235" s="122"/>
      <c r="UUH235" s="123"/>
      <c r="UUI235" s="124"/>
      <c r="UUJ235" s="123"/>
      <c r="UUK235" s="121"/>
      <c r="UUL235" s="121"/>
      <c r="UUM235" s="121"/>
      <c r="UUN235" s="121"/>
      <c r="UUO235" s="121"/>
      <c r="UUP235" s="121"/>
      <c r="UUQ235" s="120"/>
      <c r="UUR235" s="125"/>
      <c r="UUS235" s="121"/>
      <c r="UUT235" s="121"/>
      <c r="UUU235" s="15"/>
      <c r="UUV235" s="15"/>
      <c r="UUW235" s="120"/>
      <c r="UUX235" s="120"/>
      <c r="UUY235" s="121"/>
      <c r="UUZ235" s="121"/>
      <c r="UVA235" s="120"/>
      <c r="UVB235" s="122"/>
      <c r="UVC235" s="123"/>
      <c r="UVD235" s="124"/>
      <c r="UVE235" s="123"/>
      <c r="UVF235" s="121"/>
      <c r="UVG235" s="121"/>
      <c r="UVH235" s="121"/>
      <c r="UVI235" s="121"/>
      <c r="UVJ235" s="121"/>
      <c r="UVK235" s="121"/>
      <c r="UVL235" s="120"/>
      <c r="UVM235" s="125"/>
      <c r="UVN235" s="121"/>
      <c r="UVO235" s="121"/>
      <c r="UVP235" s="15"/>
      <c r="UVQ235" s="15"/>
      <c r="UVR235" s="120"/>
      <c r="UVS235" s="120"/>
      <c r="UVT235" s="121"/>
      <c r="UVU235" s="121"/>
      <c r="UVV235" s="120"/>
      <c r="UVW235" s="122"/>
      <c r="UVX235" s="123"/>
      <c r="UVY235" s="124"/>
      <c r="UVZ235" s="123"/>
      <c r="UWA235" s="121"/>
      <c r="UWB235" s="121"/>
      <c r="UWC235" s="121"/>
      <c r="UWD235" s="121"/>
      <c r="UWE235" s="121"/>
      <c r="UWF235" s="121"/>
      <c r="UWG235" s="120"/>
      <c r="UWH235" s="125"/>
      <c r="UWI235" s="121"/>
      <c r="UWJ235" s="121"/>
      <c r="UWK235" s="15"/>
      <c r="UWL235" s="15"/>
      <c r="UWM235" s="120"/>
      <c r="UWN235" s="120"/>
      <c r="UWO235" s="121"/>
      <c r="UWP235" s="121"/>
      <c r="UWQ235" s="120"/>
      <c r="UWR235" s="122"/>
      <c r="UWS235" s="123"/>
      <c r="UWT235" s="124"/>
      <c r="UWU235" s="123"/>
      <c r="UWV235" s="121"/>
      <c r="UWW235" s="121"/>
      <c r="UWX235" s="121"/>
      <c r="UWY235" s="121"/>
      <c r="UWZ235" s="121"/>
      <c r="UXA235" s="121"/>
      <c r="UXB235" s="120"/>
      <c r="UXC235" s="125"/>
      <c r="UXD235" s="121"/>
      <c r="UXE235" s="121"/>
      <c r="UXF235" s="15"/>
      <c r="UXG235" s="15"/>
      <c r="UXH235" s="120"/>
      <c r="UXI235" s="120"/>
      <c r="UXJ235" s="121"/>
      <c r="UXK235" s="121"/>
      <c r="UXL235" s="120"/>
      <c r="UXM235" s="122"/>
      <c r="UXN235" s="123"/>
      <c r="UXO235" s="124"/>
      <c r="UXP235" s="123"/>
      <c r="UXQ235" s="121"/>
      <c r="UXR235" s="121"/>
      <c r="UXS235" s="121"/>
      <c r="UXT235" s="121"/>
      <c r="UXU235" s="121"/>
      <c r="UXV235" s="121"/>
      <c r="UXW235" s="120"/>
      <c r="UXX235" s="125"/>
      <c r="UXY235" s="121"/>
      <c r="UXZ235" s="121"/>
      <c r="UYA235" s="15"/>
      <c r="UYB235" s="15"/>
      <c r="UYC235" s="120"/>
      <c r="UYD235" s="120"/>
      <c r="UYE235" s="121"/>
      <c r="UYF235" s="121"/>
      <c r="UYG235" s="120"/>
      <c r="UYH235" s="122"/>
      <c r="UYI235" s="123"/>
      <c r="UYJ235" s="124"/>
      <c r="UYK235" s="123"/>
      <c r="UYL235" s="121"/>
      <c r="UYM235" s="121"/>
      <c r="UYN235" s="121"/>
      <c r="UYO235" s="121"/>
      <c r="UYP235" s="121"/>
      <c r="UYQ235" s="121"/>
      <c r="UYR235" s="120"/>
      <c r="UYS235" s="125"/>
      <c r="UYT235" s="121"/>
      <c r="UYU235" s="121"/>
      <c r="UYV235" s="15"/>
      <c r="UYW235" s="15"/>
      <c r="UYX235" s="120"/>
      <c r="UYY235" s="120"/>
      <c r="UYZ235" s="121"/>
      <c r="UZA235" s="121"/>
      <c r="UZB235" s="120"/>
      <c r="UZC235" s="122"/>
      <c r="UZD235" s="123"/>
      <c r="UZE235" s="124"/>
      <c r="UZF235" s="123"/>
      <c r="UZG235" s="121"/>
      <c r="UZH235" s="121"/>
      <c r="UZI235" s="121"/>
      <c r="UZJ235" s="121"/>
      <c r="UZK235" s="121"/>
      <c r="UZL235" s="121"/>
      <c r="UZM235" s="120"/>
      <c r="UZN235" s="125"/>
      <c r="UZO235" s="121"/>
      <c r="UZP235" s="121"/>
      <c r="UZQ235" s="15"/>
      <c r="UZR235" s="15"/>
      <c r="UZS235" s="120"/>
      <c r="UZT235" s="120"/>
      <c r="UZU235" s="121"/>
      <c r="UZV235" s="121"/>
      <c r="UZW235" s="120"/>
      <c r="UZX235" s="122"/>
      <c r="UZY235" s="123"/>
      <c r="UZZ235" s="124"/>
      <c r="VAA235" s="123"/>
      <c r="VAB235" s="121"/>
      <c r="VAC235" s="121"/>
      <c r="VAD235" s="121"/>
      <c r="VAE235" s="121"/>
      <c r="VAF235" s="121"/>
      <c r="VAG235" s="121"/>
      <c r="VAH235" s="120"/>
      <c r="VAI235" s="125"/>
      <c r="VAJ235" s="121"/>
      <c r="VAK235" s="121"/>
      <c r="VAL235" s="15"/>
      <c r="VAM235" s="15"/>
      <c r="VAN235" s="120"/>
      <c r="VAO235" s="120"/>
      <c r="VAP235" s="121"/>
      <c r="VAQ235" s="121"/>
      <c r="VAR235" s="120"/>
      <c r="VAS235" s="122"/>
      <c r="VAT235" s="123"/>
      <c r="VAU235" s="124"/>
      <c r="VAV235" s="123"/>
      <c r="VAW235" s="121"/>
      <c r="VAX235" s="121"/>
      <c r="VAY235" s="121"/>
      <c r="VAZ235" s="121"/>
      <c r="VBA235" s="121"/>
      <c r="VBB235" s="121"/>
      <c r="VBC235" s="120"/>
      <c r="VBD235" s="125"/>
      <c r="VBE235" s="121"/>
      <c r="VBF235" s="121"/>
      <c r="VBG235" s="15"/>
      <c r="VBH235" s="15"/>
      <c r="VBI235" s="120"/>
      <c r="VBJ235" s="120"/>
      <c r="VBK235" s="121"/>
      <c r="VBL235" s="121"/>
      <c r="VBM235" s="120"/>
      <c r="VBN235" s="122"/>
      <c r="VBO235" s="123"/>
      <c r="VBP235" s="124"/>
      <c r="VBQ235" s="123"/>
      <c r="VBR235" s="121"/>
      <c r="VBS235" s="121"/>
      <c r="VBT235" s="121"/>
      <c r="VBU235" s="121"/>
      <c r="VBV235" s="121"/>
      <c r="VBW235" s="121"/>
      <c r="VBX235" s="120"/>
      <c r="VBY235" s="125"/>
      <c r="VBZ235" s="121"/>
      <c r="VCA235" s="121"/>
      <c r="VCB235" s="15"/>
      <c r="VCC235" s="15"/>
      <c r="VCD235" s="120"/>
      <c r="VCE235" s="120"/>
      <c r="VCF235" s="121"/>
      <c r="VCG235" s="121"/>
      <c r="VCH235" s="120"/>
      <c r="VCI235" s="122"/>
      <c r="VCJ235" s="123"/>
      <c r="VCK235" s="124"/>
      <c r="VCL235" s="123"/>
      <c r="VCM235" s="121"/>
      <c r="VCN235" s="121"/>
      <c r="VCO235" s="121"/>
      <c r="VCP235" s="121"/>
      <c r="VCQ235" s="121"/>
      <c r="VCR235" s="121"/>
      <c r="VCS235" s="120"/>
      <c r="VCT235" s="125"/>
      <c r="VCU235" s="121"/>
      <c r="VCV235" s="121"/>
      <c r="VCW235" s="15"/>
      <c r="VCX235" s="15"/>
      <c r="VCY235" s="120"/>
      <c r="VCZ235" s="120"/>
      <c r="VDA235" s="121"/>
      <c r="VDB235" s="121"/>
      <c r="VDC235" s="120"/>
      <c r="VDD235" s="122"/>
      <c r="VDE235" s="123"/>
      <c r="VDF235" s="124"/>
      <c r="VDG235" s="123"/>
      <c r="VDH235" s="121"/>
      <c r="VDI235" s="121"/>
      <c r="VDJ235" s="121"/>
      <c r="VDK235" s="121"/>
      <c r="VDL235" s="121"/>
      <c r="VDM235" s="121"/>
      <c r="VDN235" s="120"/>
      <c r="VDO235" s="125"/>
      <c r="VDP235" s="121"/>
      <c r="VDQ235" s="121"/>
      <c r="VDR235" s="15"/>
      <c r="VDS235" s="15"/>
      <c r="VDT235" s="120"/>
      <c r="VDU235" s="120"/>
      <c r="VDV235" s="121"/>
      <c r="VDW235" s="121"/>
      <c r="VDX235" s="120"/>
      <c r="VDY235" s="122"/>
      <c r="VDZ235" s="123"/>
      <c r="VEA235" s="124"/>
      <c r="VEB235" s="123"/>
      <c r="VEC235" s="121"/>
      <c r="VED235" s="121"/>
      <c r="VEE235" s="121"/>
      <c r="VEF235" s="121"/>
      <c r="VEG235" s="121"/>
      <c r="VEH235" s="121"/>
      <c r="VEI235" s="120"/>
      <c r="VEJ235" s="125"/>
      <c r="VEK235" s="121"/>
      <c r="VEL235" s="121"/>
      <c r="VEM235" s="15"/>
      <c r="VEN235" s="15"/>
      <c r="VEO235" s="120"/>
      <c r="VEP235" s="120"/>
      <c r="VEQ235" s="121"/>
      <c r="VER235" s="121"/>
      <c r="VES235" s="120"/>
      <c r="VET235" s="122"/>
      <c r="VEU235" s="123"/>
      <c r="VEV235" s="124"/>
      <c r="VEW235" s="123"/>
      <c r="VEX235" s="121"/>
      <c r="VEY235" s="121"/>
      <c r="VEZ235" s="121"/>
      <c r="VFA235" s="121"/>
      <c r="VFB235" s="121"/>
      <c r="VFC235" s="121"/>
      <c r="VFD235" s="120"/>
      <c r="VFE235" s="125"/>
      <c r="VFF235" s="121"/>
      <c r="VFG235" s="121"/>
      <c r="VFH235" s="15"/>
      <c r="VFI235" s="15"/>
      <c r="VFJ235" s="120"/>
      <c r="VFK235" s="120"/>
      <c r="VFL235" s="121"/>
      <c r="VFM235" s="121"/>
      <c r="VFN235" s="120"/>
      <c r="VFO235" s="122"/>
      <c r="VFP235" s="123"/>
      <c r="VFQ235" s="124"/>
      <c r="VFR235" s="123"/>
      <c r="VFS235" s="121"/>
      <c r="VFT235" s="121"/>
      <c r="VFU235" s="121"/>
      <c r="VFV235" s="121"/>
      <c r="VFW235" s="121"/>
      <c r="VFX235" s="121"/>
      <c r="VFY235" s="120"/>
      <c r="VFZ235" s="125"/>
      <c r="VGA235" s="121"/>
      <c r="VGB235" s="121"/>
      <c r="VGC235" s="15"/>
      <c r="VGD235" s="15"/>
      <c r="VGE235" s="120"/>
      <c r="VGF235" s="120"/>
      <c r="VGG235" s="121"/>
      <c r="VGH235" s="121"/>
      <c r="VGI235" s="120"/>
      <c r="VGJ235" s="122"/>
      <c r="VGK235" s="123"/>
      <c r="VGL235" s="124"/>
      <c r="VGM235" s="123"/>
      <c r="VGN235" s="121"/>
      <c r="VGO235" s="121"/>
      <c r="VGP235" s="121"/>
      <c r="VGQ235" s="121"/>
      <c r="VGR235" s="121"/>
      <c r="VGS235" s="121"/>
      <c r="VGT235" s="120"/>
      <c r="VGU235" s="125"/>
      <c r="VGV235" s="121"/>
      <c r="VGW235" s="121"/>
      <c r="VGX235" s="15"/>
      <c r="VGY235" s="15"/>
      <c r="VGZ235" s="120"/>
      <c r="VHA235" s="120"/>
      <c r="VHB235" s="121"/>
      <c r="VHC235" s="121"/>
      <c r="VHD235" s="120"/>
      <c r="VHE235" s="122"/>
      <c r="VHF235" s="123"/>
      <c r="VHG235" s="124"/>
      <c r="VHH235" s="123"/>
      <c r="VHI235" s="121"/>
      <c r="VHJ235" s="121"/>
      <c r="VHK235" s="121"/>
      <c r="VHL235" s="121"/>
      <c r="VHM235" s="121"/>
      <c r="VHN235" s="121"/>
      <c r="VHO235" s="120"/>
      <c r="VHP235" s="125"/>
      <c r="VHQ235" s="121"/>
      <c r="VHR235" s="121"/>
      <c r="VHS235" s="15"/>
      <c r="VHT235" s="15"/>
      <c r="VHU235" s="120"/>
      <c r="VHV235" s="120"/>
      <c r="VHW235" s="121"/>
      <c r="VHX235" s="121"/>
      <c r="VHY235" s="120"/>
      <c r="VHZ235" s="122"/>
      <c r="VIA235" s="123"/>
      <c r="VIB235" s="124"/>
      <c r="VIC235" s="123"/>
      <c r="VID235" s="121"/>
      <c r="VIE235" s="121"/>
      <c r="VIF235" s="121"/>
      <c r="VIG235" s="121"/>
      <c r="VIH235" s="121"/>
      <c r="VII235" s="121"/>
      <c r="VIJ235" s="120"/>
      <c r="VIK235" s="125"/>
      <c r="VIL235" s="121"/>
      <c r="VIM235" s="121"/>
      <c r="VIN235" s="15"/>
      <c r="VIO235" s="15"/>
      <c r="VIP235" s="120"/>
      <c r="VIQ235" s="120"/>
      <c r="VIR235" s="121"/>
      <c r="VIS235" s="121"/>
      <c r="VIT235" s="120"/>
      <c r="VIU235" s="122"/>
      <c r="VIV235" s="123"/>
      <c r="VIW235" s="124"/>
      <c r="VIX235" s="123"/>
      <c r="VIY235" s="121"/>
      <c r="VIZ235" s="121"/>
      <c r="VJA235" s="121"/>
      <c r="VJB235" s="121"/>
      <c r="VJC235" s="121"/>
      <c r="VJD235" s="121"/>
      <c r="VJE235" s="120"/>
      <c r="VJF235" s="125"/>
      <c r="VJG235" s="121"/>
      <c r="VJH235" s="121"/>
      <c r="VJI235" s="15"/>
      <c r="VJJ235" s="15"/>
      <c r="VJK235" s="120"/>
      <c r="VJL235" s="120"/>
      <c r="VJM235" s="121"/>
      <c r="VJN235" s="121"/>
      <c r="VJO235" s="120"/>
      <c r="VJP235" s="122"/>
      <c r="VJQ235" s="123"/>
      <c r="VJR235" s="124"/>
      <c r="VJS235" s="123"/>
      <c r="VJT235" s="121"/>
      <c r="VJU235" s="121"/>
      <c r="VJV235" s="121"/>
      <c r="VJW235" s="121"/>
      <c r="VJX235" s="121"/>
      <c r="VJY235" s="121"/>
      <c r="VJZ235" s="120"/>
      <c r="VKA235" s="125"/>
      <c r="VKB235" s="121"/>
      <c r="VKC235" s="121"/>
      <c r="VKD235" s="15"/>
      <c r="VKE235" s="15"/>
      <c r="VKF235" s="120"/>
      <c r="VKG235" s="120"/>
      <c r="VKH235" s="121"/>
      <c r="VKI235" s="121"/>
      <c r="VKJ235" s="120"/>
      <c r="VKK235" s="122"/>
      <c r="VKL235" s="123"/>
      <c r="VKM235" s="124"/>
      <c r="VKN235" s="123"/>
      <c r="VKO235" s="121"/>
      <c r="VKP235" s="121"/>
      <c r="VKQ235" s="121"/>
      <c r="VKR235" s="121"/>
      <c r="VKS235" s="121"/>
      <c r="VKT235" s="121"/>
      <c r="VKU235" s="120"/>
      <c r="VKV235" s="125"/>
      <c r="VKW235" s="121"/>
      <c r="VKX235" s="121"/>
      <c r="VKY235" s="15"/>
      <c r="VKZ235" s="15"/>
      <c r="VLA235" s="120"/>
      <c r="VLB235" s="120"/>
      <c r="VLC235" s="121"/>
      <c r="VLD235" s="121"/>
      <c r="VLE235" s="120"/>
      <c r="VLF235" s="122"/>
      <c r="VLG235" s="123"/>
      <c r="VLH235" s="124"/>
      <c r="VLI235" s="123"/>
      <c r="VLJ235" s="121"/>
      <c r="VLK235" s="121"/>
      <c r="VLL235" s="121"/>
      <c r="VLM235" s="121"/>
      <c r="VLN235" s="121"/>
      <c r="VLO235" s="121"/>
      <c r="VLP235" s="120"/>
      <c r="VLQ235" s="125"/>
      <c r="VLR235" s="121"/>
      <c r="VLS235" s="121"/>
      <c r="VLT235" s="15"/>
      <c r="VLU235" s="15"/>
      <c r="VLV235" s="120"/>
      <c r="VLW235" s="120"/>
      <c r="VLX235" s="121"/>
      <c r="VLY235" s="121"/>
      <c r="VLZ235" s="120"/>
      <c r="VMA235" s="122"/>
      <c r="VMB235" s="123"/>
      <c r="VMC235" s="124"/>
      <c r="VMD235" s="123"/>
      <c r="VME235" s="121"/>
      <c r="VMF235" s="121"/>
      <c r="VMG235" s="121"/>
      <c r="VMH235" s="121"/>
      <c r="VMI235" s="121"/>
      <c r="VMJ235" s="121"/>
      <c r="VMK235" s="120"/>
      <c r="VML235" s="125"/>
      <c r="VMM235" s="121"/>
      <c r="VMN235" s="121"/>
      <c r="VMO235" s="15"/>
      <c r="VMP235" s="15"/>
      <c r="VMQ235" s="120"/>
      <c r="VMR235" s="120"/>
      <c r="VMS235" s="121"/>
      <c r="VMT235" s="121"/>
      <c r="VMU235" s="120"/>
      <c r="VMV235" s="122"/>
      <c r="VMW235" s="123"/>
      <c r="VMX235" s="124"/>
      <c r="VMY235" s="123"/>
      <c r="VMZ235" s="121"/>
      <c r="VNA235" s="121"/>
      <c r="VNB235" s="121"/>
      <c r="VNC235" s="121"/>
      <c r="VND235" s="121"/>
      <c r="VNE235" s="121"/>
      <c r="VNF235" s="120"/>
      <c r="VNG235" s="125"/>
      <c r="VNH235" s="121"/>
      <c r="VNI235" s="121"/>
      <c r="VNJ235" s="15"/>
      <c r="VNK235" s="15"/>
      <c r="VNL235" s="120"/>
      <c r="VNM235" s="120"/>
      <c r="VNN235" s="121"/>
      <c r="VNO235" s="121"/>
      <c r="VNP235" s="120"/>
      <c r="VNQ235" s="122"/>
      <c r="VNR235" s="123"/>
      <c r="VNS235" s="124"/>
      <c r="VNT235" s="123"/>
      <c r="VNU235" s="121"/>
      <c r="VNV235" s="121"/>
      <c r="VNW235" s="121"/>
      <c r="VNX235" s="121"/>
      <c r="VNY235" s="121"/>
      <c r="VNZ235" s="121"/>
      <c r="VOA235" s="120"/>
      <c r="VOB235" s="125"/>
      <c r="VOC235" s="121"/>
      <c r="VOD235" s="121"/>
      <c r="VOE235" s="15"/>
      <c r="VOF235" s="15"/>
      <c r="VOG235" s="120"/>
      <c r="VOH235" s="120"/>
      <c r="VOI235" s="121"/>
      <c r="VOJ235" s="121"/>
      <c r="VOK235" s="120"/>
      <c r="VOL235" s="122"/>
      <c r="VOM235" s="123"/>
      <c r="VON235" s="124"/>
      <c r="VOO235" s="123"/>
      <c r="VOP235" s="121"/>
      <c r="VOQ235" s="121"/>
      <c r="VOR235" s="121"/>
      <c r="VOS235" s="121"/>
      <c r="VOT235" s="121"/>
      <c r="VOU235" s="121"/>
      <c r="VOV235" s="120"/>
      <c r="VOW235" s="125"/>
      <c r="VOX235" s="121"/>
      <c r="VOY235" s="121"/>
      <c r="VOZ235" s="15"/>
      <c r="VPA235" s="15"/>
      <c r="VPB235" s="120"/>
      <c r="VPC235" s="120"/>
      <c r="VPD235" s="121"/>
      <c r="VPE235" s="121"/>
      <c r="VPF235" s="120"/>
      <c r="VPG235" s="122"/>
      <c r="VPH235" s="123"/>
      <c r="VPI235" s="124"/>
      <c r="VPJ235" s="123"/>
      <c r="VPK235" s="121"/>
      <c r="VPL235" s="121"/>
      <c r="VPM235" s="121"/>
      <c r="VPN235" s="121"/>
      <c r="VPO235" s="121"/>
      <c r="VPP235" s="121"/>
      <c r="VPQ235" s="120"/>
      <c r="VPR235" s="125"/>
      <c r="VPS235" s="121"/>
      <c r="VPT235" s="121"/>
      <c r="VPU235" s="15"/>
      <c r="VPV235" s="15"/>
      <c r="VPW235" s="120"/>
      <c r="VPX235" s="120"/>
      <c r="VPY235" s="121"/>
      <c r="VPZ235" s="121"/>
      <c r="VQA235" s="120"/>
      <c r="VQB235" s="122"/>
      <c r="VQC235" s="123"/>
      <c r="VQD235" s="124"/>
      <c r="VQE235" s="123"/>
      <c r="VQF235" s="121"/>
      <c r="VQG235" s="121"/>
      <c r="VQH235" s="121"/>
      <c r="VQI235" s="121"/>
      <c r="VQJ235" s="121"/>
      <c r="VQK235" s="121"/>
      <c r="VQL235" s="120"/>
      <c r="VQM235" s="125"/>
      <c r="VQN235" s="121"/>
      <c r="VQO235" s="121"/>
      <c r="VQP235" s="15"/>
      <c r="VQQ235" s="15"/>
      <c r="VQR235" s="120"/>
      <c r="VQS235" s="120"/>
      <c r="VQT235" s="121"/>
      <c r="VQU235" s="121"/>
      <c r="VQV235" s="120"/>
      <c r="VQW235" s="122"/>
      <c r="VQX235" s="123"/>
      <c r="VQY235" s="124"/>
      <c r="VQZ235" s="123"/>
      <c r="VRA235" s="121"/>
      <c r="VRB235" s="121"/>
      <c r="VRC235" s="121"/>
      <c r="VRD235" s="121"/>
      <c r="VRE235" s="121"/>
      <c r="VRF235" s="121"/>
      <c r="VRG235" s="120"/>
      <c r="VRH235" s="125"/>
      <c r="VRI235" s="121"/>
      <c r="VRJ235" s="121"/>
      <c r="VRK235" s="15"/>
      <c r="VRL235" s="15"/>
      <c r="VRM235" s="120"/>
      <c r="VRN235" s="120"/>
      <c r="VRO235" s="121"/>
      <c r="VRP235" s="121"/>
      <c r="VRQ235" s="120"/>
      <c r="VRR235" s="122"/>
      <c r="VRS235" s="123"/>
      <c r="VRT235" s="124"/>
      <c r="VRU235" s="123"/>
      <c r="VRV235" s="121"/>
      <c r="VRW235" s="121"/>
      <c r="VRX235" s="121"/>
      <c r="VRY235" s="121"/>
      <c r="VRZ235" s="121"/>
      <c r="VSA235" s="121"/>
      <c r="VSB235" s="120"/>
      <c r="VSC235" s="125"/>
      <c r="VSD235" s="121"/>
      <c r="VSE235" s="121"/>
      <c r="VSF235" s="15"/>
      <c r="VSG235" s="15"/>
      <c r="VSH235" s="120"/>
      <c r="VSI235" s="120"/>
      <c r="VSJ235" s="121"/>
      <c r="VSK235" s="121"/>
      <c r="VSL235" s="120"/>
      <c r="VSM235" s="122"/>
      <c r="VSN235" s="123"/>
      <c r="VSO235" s="124"/>
      <c r="VSP235" s="123"/>
      <c r="VSQ235" s="121"/>
      <c r="VSR235" s="121"/>
      <c r="VSS235" s="121"/>
      <c r="VST235" s="121"/>
      <c r="VSU235" s="121"/>
      <c r="VSV235" s="121"/>
      <c r="VSW235" s="120"/>
      <c r="VSX235" s="125"/>
      <c r="VSY235" s="121"/>
      <c r="VSZ235" s="121"/>
      <c r="VTA235" s="15"/>
      <c r="VTB235" s="15"/>
      <c r="VTC235" s="120"/>
      <c r="VTD235" s="120"/>
      <c r="VTE235" s="121"/>
      <c r="VTF235" s="121"/>
      <c r="VTG235" s="120"/>
      <c r="VTH235" s="122"/>
      <c r="VTI235" s="123"/>
      <c r="VTJ235" s="124"/>
      <c r="VTK235" s="123"/>
      <c r="VTL235" s="121"/>
      <c r="VTM235" s="121"/>
      <c r="VTN235" s="121"/>
      <c r="VTO235" s="121"/>
      <c r="VTP235" s="121"/>
      <c r="VTQ235" s="121"/>
      <c r="VTR235" s="120"/>
      <c r="VTS235" s="125"/>
      <c r="VTT235" s="121"/>
      <c r="VTU235" s="121"/>
      <c r="VTV235" s="15"/>
      <c r="VTW235" s="15"/>
      <c r="VTX235" s="120"/>
      <c r="VTY235" s="120"/>
      <c r="VTZ235" s="121"/>
      <c r="VUA235" s="121"/>
      <c r="VUB235" s="120"/>
      <c r="VUC235" s="122"/>
      <c r="VUD235" s="123"/>
      <c r="VUE235" s="124"/>
      <c r="VUF235" s="123"/>
      <c r="VUG235" s="121"/>
      <c r="VUH235" s="121"/>
      <c r="VUI235" s="121"/>
      <c r="VUJ235" s="121"/>
      <c r="VUK235" s="121"/>
      <c r="VUL235" s="121"/>
      <c r="VUM235" s="120"/>
      <c r="VUN235" s="125"/>
      <c r="VUO235" s="121"/>
      <c r="VUP235" s="121"/>
      <c r="VUQ235" s="15"/>
      <c r="VUR235" s="15"/>
      <c r="VUS235" s="120"/>
      <c r="VUT235" s="120"/>
      <c r="VUU235" s="121"/>
      <c r="VUV235" s="121"/>
      <c r="VUW235" s="120"/>
      <c r="VUX235" s="122"/>
      <c r="VUY235" s="123"/>
      <c r="VUZ235" s="124"/>
      <c r="VVA235" s="123"/>
      <c r="VVB235" s="121"/>
      <c r="VVC235" s="121"/>
      <c r="VVD235" s="121"/>
      <c r="VVE235" s="121"/>
      <c r="VVF235" s="121"/>
      <c r="VVG235" s="121"/>
      <c r="VVH235" s="120"/>
      <c r="VVI235" s="125"/>
      <c r="VVJ235" s="121"/>
      <c r="VVK235" s="121"/>
      <c r="VVL235" s="15"/>
      <c r="VVM235" s="15"/>
      <c r="VVN235" s="120"/>
      <c r="VVO235" s="120"/>
      <c r="VVP235" s="121"/>
      <c r="VVQ235" s="121"/>
      <c r="VVR235" s="120"/>
      <c r="VVS235" s="122"/>
      <c r="VVT235" s="123"/>
      <c r="VVU235" s="124"/>
      <c r="VVV235" s="123"/>
      <c r="VVW235" s="121"/>
      <c r="VVX235" s="121"/>
      <c r="VVY235" s="121"/>
      <c r="VVZ235" s="121"/>
      <c r="VWA235" s="121"/>
      <c r="VWB235" s="121"/>
      <c r="VWC235" s="120"/>
      <c r="VWD235" s="125"/>
      <c r="VWE235" s="121"/>
      <c r="VWF235" s="121"/>
      <c r="VWG235" s="15"/>
      <c r="VWH235" s="15"/>
      <c r="VWI235" s="120"/>
      <c r="VWJ235" s="120"/>
      <c r="VWK235" s="121"/>
      <c r="VWL235" s="121"/>
      <c r="VWM235" s="120"/>
      <c r="VWN235" s="122"/>
      <c r="VWO235" s="123"/>
      <c r="VWP235" s="124"/>
      <c r="VWQ235" s="123"/>
      <c r="VWR235" s="121"/>
      <c r="VWS235" s="121"/>
      <c r="VWT235" s="121"/>
      <c r="VWU235" s="121"/>
      <c r="VWV235" s="121"/>
      <c r="VWW235" s="121"/>
      <c r="VWX235" s="120"/>
      <c r="VWY235" s="125"/>
      <c r="VWZ235" s="121"/>
      <c r="VXA235" s="121"/>
      <c r="VXB235" s="15"/>
      <c r="VXC235" s="15"/>
      <c r="VXD235" s="120"/>
      <c r="VXE235" s="120"/>
      <c r="VXF235" s="121"/>
      <c r="VXG235" s="121"/>
      <c r="VXH235" s="120"/>
      <c r="VXI235" s="122"/>
      <c r="VXJ235" s="123"/>
      <c r="VXK235" s="124"/>
      <c r="VXL235" s="123"/>
      <c r="VXM235" s="121"/>
      <c r="VXN235" s="121"/>
      <c r="VXO235" s="121"/>
      <c r="VXP235" s="121"/>
      <c r="VXQ235" s="121"/>
      <c r="VXR235" s="121"/>
      <c r="VXS235" s="120"/>
      <c r="VXT235" s="125"/>
      <c r="VXU235" s="121"/>
      <c r="VXV235" s="121"/>
      <c r="VXW235" s="15"/>
      <c r="VXX235" s="15"/>
      <c r="VXY235" s="120"/>
      <c r="VXZ235" s="120"/>
      <c r="VYA235" s="121"/>
      <c r="VYB235" s="121"/>
      <c r="VYC235" s="120"/>
      <c r="VYD235" s="122"/>
      <c r="VYE235" s="123"/>
      <c r="VYF235" s="124"/>
      <c r="VYG235" s="123"/>
      <c r="VYH235" s="121"/>
      <c r="VYI235" s="121"/>
      <c r="VYJ235" s="121"/>
      <c r="VYK235" s="121"/>
      <c r="VYL235" s="121"/>
      <c r="VYM235" s="121"/>
      <c r="VYN235" s="120"/>
      <c r="VYO235" s="125"/>
      <c r="VYP235" s="121"/>
      <c r="VYQ235" s="121"/>
      <c r="VYR235" s="15"/>
      <c r="VYS235" s="15"/>
      <c r="VYT235" s="120"/>
      <c r="VYU235" s="120"/>
      <c r="VYV235" s="121"/>
      <c r="VYW235" s="121"/>
      <c r="VYX235" s="120"/>
      <c r="VYY235" s="122"/>
      <c r="VYZ235" s="123"/>
      <c r="VZA235" s="124"/>
      <c r="VZB235" s="123"/>
      <c r="VZC235" s="121"/>
      <c r="VZD235" s="121"/>
      <c r="VZE235" s="121"/>
      <c r="VZF235" s="121"/>
      <c r="VZG235" s="121"/>
      <c r="VZH235" s="121"/>
      <c r="VZI235" s="120"/>
      <c r="VZJ235" s="125"/>
      <c r="VZK235" s="121"/>
      <c r="VZL235" s="121"/>
      <c r="VZM235" s="15"/>
      <c r="VZN235" s="15"/>
      <c r="VZO235" s="120"/>
      <c r="VZP235" s="120"/>
      <c r="VZQ235" s="121"/>
      <c r="VZR235" s="121"/>
      <c r="VZS235" s="120"/>
      <c r="VZT235" s="122"/>
      <c r="VZU235" s="123"/>
      <c r="VZV235" s="124"/>
      <c r="VZW235" s="123"/>
      <c r="VZX235" s="121"/>
      <c r="VZY235" s="121"/>
      <c r="VZZ235" s="121"/>
      <c r="WAA235" s="121"/>
      <c r="WAB235" s="121"/>
      <c r="WAC235" s="121"/>
      <c r="WAD235" s="120"/>
      <c r="WAE235" s="125"/>
      <c r="WAF235" s="121"/>
      <c r="WAG235" s="121"/>
      <c r="WAH235" s="15"/>
      <c r="WAI235" s="15"/>
      <c r="WAJ235" s="120"/>
      <c r="WAK235" s="120"/>
      <c r="WAL235" s="121"/>
      <c r="WAM235" s="121"/>
      <c r="WAN235" s="120"/>
      <c r="WAO235" s="122"/>
      <c r="WAP235" s="123"/>
      <c r="WAQ235" s="124"/>
      <c r="WAR235" s="123"/>
      <c r="WAS235" s="121"/>
      <c r="WAT235" s="121"/>
      <c r="WAU235" s="121"/>
      <c r="WAV235" s="121"/>
      <c r="WAW235" s="121"/>
      <c r="WAX235" s="121"/>
      <c r="WAY235" s="120"/>
      <c r="WAZ235" s="125"/>
      <c r="WBA235" s="121"/>
      <c r="WBB235" s="121"/>
      <c r="WBC235" s="15"/>
      <c r="WBD235" s="15"/>
      <c r="WBE235" s="120"/>
      <c r="WBF235" s="120"/>
      <c r="WBG235" s="121"/>
      <c r="WBH235" s="121"/>
      <c r="WBI235" s="120"/>
      <c r="WBJ235" s="122"/>
      <c r="WBK235" s="123"/>
      <c r="WBL235" s="124"/>
      <c r="WBM235" s="123"/>
      <c r="WBN235" s="121"/>
      <c r="WBO235" s="121"/>
      <c r="WBP235" s="121"/>
      <c r="WBQ235" s="121"/>
      <c r="WBR235" s="121"/>
      <c r="WBS235" s="121"/>
      <c r="WBT235" s="120"/>
      <c r="WBU235" s="125"/>
      <c r="WBV235" s="121"/>
      <c r="WBW235" s="121"/>
      <c r="WBX235" s="15"/>
      <c r="WBY235" s="15"/>
      <c r="WBZ235" s="120"/>
      <c r="WCA235" s="120"/>
      <c r="WCB235" s="121"/>
      <c r="WCC235" s="121"/>
      <c r="WCD235" s="120"/>
      <c r="WCE235" s="122"/>
      <c r="WCF235" s="123"/>
      <c r="WCG235" s="124"/>
      <c r="WCH235" s="123"/>
      <c r="WCI235" s="121"/>
      <c r="WCJ235" s="121"/>
      <c r="WCK235" s="121"/>
      <c r="WCL235" s="121"/>
      <c r="WCM235" s="121"/>
      <c r="WCN235" s="121"/>
      <c r="WCO235" s="120"/>
      <c r="WCP235" s="125"/>
      <c r="WCQ235" s="121"/>
      <c r="WCR235" s="121"/>
      <c r="WCS235" s="15"/>
      <c r="WCT235" s="15"/>
      <c r="WCU235" s="120"/>
      <c r="WCV235" s="120"/>
      <c r="WCW235" s="121"/>
      <c r="WCX235" s="121"/>
      <c r="WCY235" s="120"/>
      <c r="WCZ235" s="122"/>
      <c r="WDA235" s="123"/>
      <c r="WDB235" s="124"/>
      <c r="WDC235" s="123"/>
      <c r="WDD235" s="121"/>
      <c r="WDE235" s="121"/>
      <c r="WDF235" s="121"/>
      <c r="WDG235" s="121"/>
      <c r="WDH235" s="121"/>
      <c r="WDI235" s="121"/>
      <c r="WDJ235" s="120"/>
      <c r="WDK235" s="125"/>
      <c r="WDL235" s="121"/>
      <c r="WDM235" s="121"/>
      <c r="WDN235" s="15"/>
      <c r="WDO235" s="15"/>
      <c r="WDP235" s="120"/>
      <c r="WDQ235" s="120"/>
      <c r="WDR235" s="121"/>
      <c r="WDS235" s="121"/>
      <c r="WDT235" s="120"/>
      <c r="WDU235" s="122"/>
      <c r="WDV235" s="123"/>
      <c r="WDW235" s="124"/>
      <c r="WDX235" s="123"/>
      <c r="WDY235" s="121"/>
      <c r="WDZ235" s="121"/>
      <c r="WEA235" s="121"/>
      <c r="WEB235" s="121"/>
      <c r="WEC235" s="121"/>
      <c r="WED235" s="121"/>
      <c r="WEE235" s="120"/>
      <c r="WEF235" s="125"/>
      <c r="WEG235" s="121"/>
      <c r="WEH235" s="121"/>
      <c r="WEI235" s="15"/>
      <c r="WEJ235" s="15"/>
      <c r="WEK235" s="120"/>
      <c r="WEL235" s="120"/>
      <c r="WEM235" s="121"/>
      <c r="WEN235" s="121"/>
      <c r="WEO235" s="120"/>
      <c r="WEP235" s="122"/>
      <c r="WEQ235" s="123"/>
      <c r="WER235" s="124"/>
      <c r="WES235" s="123"/>
      <c r="WET235" s="121"/>
      <c r="WEU235" s="121"/>
      <c r="WEV235" s="121"/>
      <c r="WEW235" s="121"/>
      <c r="WEX235" s="121"/>
      <c r="WEY235" s="121"/>
      <c r="WEZ235" s="120"/>
      <c r="WFA235" s="125"/>
      <c r="WFB235" s="121"/>
      <c r="WFC235" s="121"/>
      <c r="WFD235" s="15"/>
      <c r="WFE235" s="15"/>
      <c r="WFF235" s="120"/>
      <c r="WFG235" s="120"/>
      <c r="WFH235" s="121"/>
      <c r="WFI235" s="121"/>
      <c r="WFJ235" s="120"/>
      <c r="WFK235" s="122"/>
      <c r="WFL235" s="123"/>
      <c r="WFM235" s="124"/>
      <c r="WFN235" s="123"/>
      <c r="WFO235" s="121"/>
      <c r="WFP235" s="121"/>
      <c r="WFQ235" s="121"/>
      <c r="WFR235" s="121"/>
      <c r="WFS235" s="121"/>
      <c r="WFT235" s="121"/>
      <c r="WFU235" s="120"/>
      <c r="WFV235" s="125"/>
      <c r="WFW235" s="121"/>
      <c r="WFX235" s="121"/>
      <c r="WFY235" s="15"/>
      <c r="WFZ235" s="15"/>
      <c r="WGA235" s="120"/>
      <c r="WGB235" s="120"/>
      <c r="WGC235" s="121"/>
      <c r="WGD235" s="121"/>
      <c r="WGE235" s="120"/>
      <c r="WGF235" s="122"/>
      <c r="WGG235" s="123"/>
      <c r="WGH235" s="124"/>
      <c r="WGI235" s="123"/>
      <c r="WGJ235" s="121"/>
      <c r="WGK235" s="121"/>
      <c r="WGL235" s="121"/>
      <c r="WGM235" s="121"/>
      <c r="WGN235" s="121"/>
      <c r="WGO235" s="121"/>
      <c r="WGP235" s="120"/>
      <c r="WGQ235" s="125"/>
      <c r="WGR235" s="121"/>
      <c r="WGS235" s="121"/>
      <c r="WGT235" s="15"/>
      <c r="WGU235" s="15"/>
      <c r="WGV235" s="120"/>
      <c r="WGW235" s="120"/>
      <c r="WGX235" s="121"/>
      <c r="WGY235" s="121"/>
      <c r="WGZ235" s="120"/>
      <c r="WHA235" s="122"/>
      <c r="WHB235" s="123"/>
      <c r="WHC235" s="124"/>
      <c r="WHD235" s="123"/>
      <c r="WHE235" s="121"/>
      <c r="WHF235" s="121"/>
      <c r="WHG235" s="121"/>
      <c r="WHH235" s="121"/>
      <c r="WHI235" s="121"/>
      <c r="WHJ235" s="121"/>
      <c r="WHK235" s="120"/>
      <c r="WHL235" s="125"/>
      <c r="WHM235" s="121"/>
      <c r="WHN235" s="121"/>
      <c r="WHO235" s="15"/>
      <c r="WHP235" s="15"/>
      <c r="WHQ235" s="120"/>
      <c r="WHR235" s="120"/>
      <c r="WHS235" s="121"/>
      <c r="WHT235" s="121"/>
      <c r="WHU235" s="120"/>
      <c r="WHV235" s="122"/>
      <c r="WHW235" s="123"/>
      <c r="WHX235" s="124"/>
      <c r="WHY235" s="123"/>
      <c r="WHZ235" s="121"/>
      <c r="WIA235" s="121"/>
      <c r="WIB235" s="121"/>
      <c r="WIC235" s="121"/>
      <c r="WID235" s="121"/>
      <c r="WIE235" s="121"/>
      <c r="WIF235" s="120"/>
      <c r="WIG235" s="125"/>
      <c r="WIH235" s="121"/>
      <c r="WII235" s="121"/>
      <c r="WIJ235" s="15"/>
      <c r="WIK235" s="15"/>
      <c r="WIL235" s="120"/>
      <c r="WIM235" s="120"/>
      <c r="WIN235" s="121"/>
      <c r="WIO235" s="121"/>
      <c r="WIP235" s="120"/>
      <c r="WIQ235" s="122"/>
      <c r="WIR235" s="123"/>
      <c r="WIS235" s="124"/>
      <c r="WIT235" s="123"/>
      <c r="WIU235" s="121"/>
      <c r="WIV235" s="121"/>
      <c r="WIW235" s="121"/>
      <c r="WIX235" s="121"/>
      <c r="WIY235" s="121"/>
      <c r="WIZ235" s="121"/>
      <c r="WJA235" s="120"/>
      <c r="WJB235" s="125"/>
      <c r="WJC235" s="121"/>
      <c r="WJD235" s="121"/>
      <c r="WJE235" s="15"/>
      <c r="WJF235" s="15"/>
      <c r="WJG235" s="120"/>
      <c r="WJH235" s="120"/>
      <c r="WJI235" s="121"/>
      <c r="WJJ235" s="121"/>
      <c r="WJK235" s="120"/>
      <c r="WJL235" s="122"/>
      <c r="WJM235" s="123"/>
      <c r="WJN235" s="124"/>
      <c r="WJO235" s="123"/>
      <c r="WJP235" s="121"/>
      <c r="WJQ235" s="121"/>
      <c r="WJR235" s="121"/>
      <c r="WJS235" s="121"/>
      <c r="WJT235" s="121"/>
      <c r="WJU235" s="121"/>
      <c r="WJV235" s="120"/>
      <c r="WJW235" s="125"/>
      <c r="WJX235" s="121"/>
      <c r="WJY235" s="121"/>
      <c r="WJZ235" s="15"/>
      <c r="WKA235" s="15"/>
      <c r="WKB235" s="120"/>
      <c r="WKC235" s="120"/>
      <c r="WKD235" s="121"/>
      <c r="WKE235" s="121"/>
      <c r="WKF235" s="120"/>
      <c r="WKG235" s="122"/>
      <c r="WKH235" s="123"/>
      <c r="WKI235" s="124"/>
      <c r="WKJ235" s="123"/>
      <c r="WKK235" s="121"/>
      <c r="WKL235" s="121"/>
      <c r="WKM235" s="121"/>
      <c r="WKN235" s="121"/>
      <c r="WKO235" s="121"/>
      <c r="WKP235" s="121"/>
      <c r="WKQ235" s="120"/>
      <c r="WKR235" s="125"/>
      <c r="WKS235" s="121"/>
      <c r="WKT235" s="121"/>
      <c r="WKU235" s="15"/>
      <c r="WKV235" s="15"/>
      <c r="WKW235" s="120"/>
      <c r="WKX235" s="120"/>
      <c r="WKY235" s="121"/>
      <c r="WKZ235" s="121"/>
      <c r="WLA235" s="120"/>
      <c r="WLB235" s="122"/>
      <c r="WLC235" s="123"/>
      <c r="WLD235" s="124"/>
      <c r="WLE235" s="123"/>
      <c r="WLF235" s="121"/>
      <c r="WLG235" s="121"/>
      <c r="WLH235" s="121"/>
      <c r="WLI235" s="121"/>
      <c r="WLJ235" s="121"/>
      <c r="WLK235" s="121"/>
      <c r="WLL235" s="120"/>
      <c r="WLM235" s="125"/>
      <c r="WLN235" s="121"/>
      <c r="WLO235" s="121"/>
      <c r="WLP235" s="15"/>
      <c r="WLQ235" s="15"/>
      <c r="WLR235" s="120"/>
      <c r="WLS235" s="120"/>
      <c r="WLT235" s="121"/>
      <c r="WLU235" s="121"/>
      <c r="WLV235" s="120"/>
      <c r="WLW235" s="122"/>
      <c r="WLX235" s="123"/>
      <c r="WLY235" s="124"/>
      <c r="WLZ235" s="123"/>
      <c r="WMA235" s="121"/>
      <c r="WMB235" s="121"/>
      <c r="WMC235" s="121"/>
      <c r="WMD235" s="121"/>
      <c r="WME235" s="121"/>
      <c r="WMF235" s="121"/>
      <c r="WMG235" s="120"/>
      <c r="WMH235" s="125"/>
      <c r="WMI235" s="121"/>
      <c r="WMJ235" s="121"/>
      <c r="WMK235" s="15"/>
      <c r="WML235" s="15"/>
      <c r="WMM235" s="120"/>
      <c r="WMN235" s="120"/>
      <c r="WMO235" s="121"/>
      <c r="WMP235" s="121"/>
      <c r="WMQ235" s="120"/>
      <c r="WMR235" s="122"/>
      <c r="WMS235" s="123"/>
      <c r="WMT235" s="124"/>
      <c r="WMU235" s="123"/>
      <c r="WMV235" s="121"/>
      <c r="WMW235" s="121"/>
      <c r="WMX235" s="121"/>
      <c r="WMY235" s="121"/>
      <c r="WMZ235" s="121"/>
      <c r="WNA235" s="121"/>
      <c r="WNB235" s="120"/>
      <c r="WNC235" s="125"/>
      <c r="WND235" s="121"/>
      <c r="WNE235" s="121"/>
      <c r="WNF235" s="15"/>
      <c r="WNG235" s="15"/>
      <c r="WNH235" s="120"/>
      <c r="WNI235" s="120"/>
      <c r="WNJ235" s="121"/>
      <c r="WNK235" s="121"/>
      <c r="WNL235" s="120"/>
      <c r="WNM235" s="122"/>
      <c r="WNN235" s="123"/>
      <c r="WNO235" s="124"/>
      <c r="WNP235" s="123"/>
      <c r="WNQ235" s="121"/>
      <c r="WNR235" s="121"/>
      <c r="WNS235" s="121"/>
      <c r="WNT235" s="121"/>
      <c r="WNU235" s="121"/>
      <c r="WNV235" s="121"/>
      <c r="WNW235" s="120"/>
      <c r="WNX235" s="125"/>
      <c r="WNY235" s="121"/>
      <c r="WNZ235" s="121"/>
      <c r="WOA235" s="15"/>
      <c r="WOB235" s="15"/>
      <c r="WOC235" s="120"/>
      <c r="WOD235" s="120"/>
      <c r="WOE235" s="121"/>
      <c r="WOF235" s="121"/>
      <c r="WOG235" s="120"/>
      <c r="WOH235" s="122"/>
      <c r="WOI235" s="123"/>
      <c r="WOJ235" s="124"/>
      <c r="WOK235" s="123"/>
      <c r="WOL235" s="121"/>
      <c r="WOM235" s="121"/>
      <c r="WON235" s="121"/>
      <c r="WOO235" s="121"/>
      <c r="WOP235" s="121"/>
      <c r="WOQ235" s="121"/>
      <c r="WOR235" s="120"/>
      <c r="WOS235" s="125"/>
      <c r="WOT235" s="121"/>
      <c r="WOU235" s="121"/>
      <c r="WOV235" s="15"/>
      <c r="WOW235" s="15"/>
      <c r="WOX235" s="120"/>
      <c r="WOY235" s="120"/>
      <c r="WOZ235" s="121"/>
      <c r="WPA235" s="121"/>
      <c r="WPB235" s="120"/>
      <c r="WPC235" s="122"/>
      <c r="WPD235" s="123"/>
      <c r="WPE235" s="124"/>
      <c r="WPF235" s="123"/>
      <c r="WPG235" s="121"/>
      <c r="WPH235" s="121"/>
      <c r="WPI235" s="121"/>
      <c r="WPJ235" s="121"/>
      <c r="WPK235" s="121"/>
      <c r="WPL235" s="121"/>
      <c r="WPM235" s="120"/>
      <c r="WPN235" s="125"/>
      <c r="WPO235" s="121"/>
      <c r="WPP235" s="121"/>
      <c r="WPQ235" s="15"/>
      <c r="WPR235" s="15"/>
      <c r="WPS235" s="120"/>
      <c r="WPT235" s="120"/>
      <c r="WPU235" s="121"/>
      <c r="WPV235" s="121"/>
      <c r="WPW235" s="120"/>
      <c r="WPX235" s="122"/>
      <c r="WPY235" s="123"/>
      <c r="WPZ235" s="124"/>
      <c r="WQA235" s="123"/>
      <c r="WQB235" s="121"/>
      <c r="WQC235" s="121"/>
      <c r="WQD235" s="121"/>
      <c r="WQE235" s="121"/>
      <c r="WQF235" s="121"/>
      <c r="WQG235" s="121"/>
      <c r="WQH235" s="120"/>
      <c r="WQI235" s="125"/>
      <c r="WQJ235" s="121"/>
      <c r="WQK235" s="121"/>
      <c r="WQL235" s="15"/>
      <c r="WQM235" s="15"/>
      <c r="WQN235" s="120"/>
      <c r="WQO235" s="120"/>
      <c r="WQP235" s="121"/>
      <c r="WQQ235" s="121"/>
      <c r="WQR235" s="120"/>
      <c r="WQS235" s="122"/>
      <c r="WQT235" s="123"/>
      <c r="WQU235" s="124"/>
      <c r="WQV235" s="123"/>
      <c r="WQW235" s="121"/>
      <c r="WQX235" s="121"/>
      <c r="WQY235" s="121"/>
      <c r="WQZ235" s="121"/>
      <c r="WRA235" s="121"/>
      <c r="WRB235" s="121"/>
      <c r="WRC235" s="120"/>
      <c r="WRD235" s="125"/>
      <c r="WRE235" s="121"/>
      <c r="WRF235" s="121"/>
      <c r="WRG235" s="15"/>
      <c r="WRH235" s="15"/>
      <c r="WRI235" s="120"/>
      <c r="WRJ235" s="120"/>
      <c r="WRK235" s="121"/>
      <c r="WRL235" s="121"/>
      <c r="WRM235" s="120"/>
      <c r="WRN235" s="122"/>
      <c r="WRO235" s="123"/>
      <c r="WRP235" s="124"/>
      <c r="WRQ235" s="123"/>
      <c r="WRR235" s="121"/>
      <c r="WRS235" s="121"/>
      <c r="WRT235" s="121"/>
      <c r="WRU235" s="121"/>
      <c r="WRV235" s="121"/>
      <c r="WRW235" s="121"/>
      <c r="WRX235" s="120"/>
      <c r="WRY235" s="125"/>
      <c r="WRZ235" s="121"/>
      <c r="WSA235" s="121"/>
      <c r="WSB235" s="15"/>
      <c r="WSC235" s="15"/>
      <c r="WSD235" s="120"/>
      <c r="WSE235" s="120"/>
      <c r="WSF235" s="121"/>
      <c r="WSG235" s="121"/>
      <c r="WSH235" s="120"/>
      <c r="WSI235" s="122"/>
      <c r="WSJ235" s="123"/>
      <c r="WSK235" s="124"/>
      <c r="WSL235" s="123"/>
      <c r="WSM235" s="121"/>
      <c r="WSN235" s="121"/>
      <c r="WSO235" s="121"/>
      <c r="WSP235" s="121"/>
      <c r="WSQ235" s="121"/>
      <c r="WSR235" s="121"/>
      <c r="WSS235" s="120"/>
      <c r="WST235" s="125"/>
      <c r="WSU235" s="121"/>
      <c r="WSV235" s="121"/>
      <c r="WSW235" s="15"/>
      <c r="WSX235" s="15"/>
      <c r="WSY235" s="120"/>
      <c r="WSZ235" s="120"/>
      <c r="WTA235" s="121"/>
      <c r="WTB235" s="121"/>
      <c r="WTC235" s="120"/>
      <c r="WTD235" s="122"/>
      <c r="WTE235" s="123"/>
      <c r="WTF235" s="124"/>
      <c r="WTG235" s="123"/>
      <c r="WTH235" s="121"/>
      <c r="WTI235" s="121"/>
      <c r="WTJ235" s="121"/>
      <c r="WTK235" s="121"/>
      <c r="WTL235" s="121"/>
      <c r="WTM235" s="121"/>
      <c r="WTN235" s="120"/>
      <c r="WTO235" s="125"/>
      <c r="WTP235" s="121"/>
      <c r="WTQ235" s="121"/>
      <c r="WTR235" s="15"/>
      <c r="WTS235" s="15"/>
      <c r="WTT235" s="120"/>
      <c r="WTU235" s="120"/>
      <c r="WTV235" s="121"/>
      <c r="WTW235" s="121"/>
      <c r="WTX235" s="120"/>
      <c r="WTY235" s="122"/>
      <c r="WTZ235" s="123"/>
      <c r="WUA235" s="124"/>
      <c r="WUB235" s="123"/>
      <c r="WUC235" s="121"/>
      <c r="WUD235" s="121"/>
      <c r="WUE235" s="121"/>
      <c r="WUF235" s="121"/>
      <c r="WUG235" s="121"/>
      <c r="WUH235" s="121"/>
      <c r="WUI235" s="120"/>
      <c r="WUJ235" s="125"/>
      <c r="WUK235" s="121"/>
      <c r="WUL235" s="121"/>
      <c r="WUM235" s="15"/>
      <c r="WUN235" s="15"/>
      <c r="WUO235" s="120"/>
      <c r="WUP235" s="120"/>
      <c r="WUQ235" s="121"/>
      <c r="WUR235" s="121"/>
      <c r="WUS235" s="120"/>
      <c r="WUT235" s="122"/>
      <c r="WUU235" s="123"/>
      <c r="WUV235" s="124"/>
      <c r="WUW235" s="123"/>
      <c r="WUX235" s="121"/>
      <c r="WUY235" s="121"/>
      <c r="WUZ235" s="121"/>
      <c r="WVA235" s="121"/>
      <c r="WVB235" s="121"/>
      <c r="WVC235" s="121"/>
      <c r="WVD235" s="120"/>
      <c r="WVE235" s="125"/>
      <c r="WVF235" s="121"/>
      <c r="WVG235" s="121"/>
      <c r="WVH235" s="15"/>
      <c r="WVI235" s="15"/>
      <c r="WVJ235" s="120"/>
      <c r="WVK235" s="120"/>
      <c r="WVL235" s="121"/>
      <c r="WVM235" s="121"/>
      <c r="WVN235" s="120"/>
      <c r="WVO235" s="122"/>
      <c r="WVP235" s="123"/>
      <c r="WVQ235" s="124"/>
      <c r="WVR235" s="123"/>
      <c r="WVS235" s="121"/>
      <c r="WVT235" s="121"/>
      <c r="WVU235" s="121"/>
      <c r="WVV235" s="121"/>
      <c r="WVW235" s="121"/>
      <c r="WVX235" s="121"/>
      <c r="WVY235" s="120"/>
      <c r="WVZ235" s="125"/>
      <c r="WWA235" s="121"/>
      <c r="WWB235" s="121"/>
      <c r="WWC235" s="15"/>
      <c r="WWD235" s="15"/>
      <c r="WWE235" s="120"/>
      <c r="WWF235" s="120"/>
      <c r="WWG235" s="121"/>
      <c r="WWH235" s="121"/>
      <c r="WWI235" s="120"/>
      <c r="WWJ235" s="122"/>
      <c r="WWK235" s="123"/>
      <c r="WWL235" s="124"/>
      <c r="WWM235" s="123"/>
      <c r="WWN235" s="121"/>
      <c r="WWO235" s="121"/>
      <c r="WWP235" s="121"/>
      <c r="WWQ235" s="121"/>
      <c r="WWR235" s="121"/>
      <c r="WWS235" s="121"/>
      <c r="WWT235" s="120"/>
      <c r="WWU235" s="125"/>
      <c r="WWV235" s="121"/>
      <c r="WWW235" s="121"/>
      <c r="WWX235" s="15"/>
      <c r="WWY235" s="15"/>
      <c r="WWZ235" s="120"/>
      <c r="WXA235" s="120"/>
      <c r="WXB235" s="121"/>
      <c r="WXC235" s="121"/>
      <c r="WXD235" s="120"/>
      <c r="WXE235" s="122"/>
      <c r="WXF235" s="123"/>
      <c r="WXG235" s="124"/>
      <c r="WXH235" s="123"/>
      <c r="WXI235" s="121"/>
      <c r="WXJ235" s="121"/>
      <c r="WXK235" s="121"/>
      <c r="WXL235" s="121"/>
      <c r="WXM235" s="121"/>
      <c r="WXN235" s="121"/>
      <c r="WXO235" s="120"/>
      <c r="WXP235" s="125"/>
      <c r="WXQ235" s="121"/>
      <c r="WXR235" s="121"/>
      <c r="WXS235" s="15"/>
      <c r="WXT235" s="15"/>
      <c r="WXU235" s="120"/>
      <c r="WXV235" s="120"/>
      <c r="WXW235" s="121"/>
      <c r="WXX235" s="121"/>
      <c r="WXY235" s="120"/>
      <c r="WXZ235" s="122"/>
      <c r="WYA235" s="123"/>
      <c r="WYB235" s="124"/>
      <c r="WYC235" s="123"/>
      <c r="WYD235" s="121"/>
      <c r="WYE235" s="121"/>
      <c r="WYF235" s="121"/>
      <c r="WYG235" s="121"/>
      <c r="WYH235" s="121"/>
      <c r="WYI235" s="121"/>
      <c r="WYJ235" s="120"/>
      <c r="WYK235" s="125"/>
      <c r="WYL235" s="121"/>
      <c r="WYM235" s="121"/>
      <c r="WYN235" s="15"/>
      <c r="WYO235" s="15"/>
      <c r="WYP235" s="120"/>
      <c r="WYQ235" s="120"/>
      <c r="WYR235" s="121"/>
      <c r="WYS235" s="121"/>
      <c r="WYT235" s="120"/>
      <c r="WYU235" s="122"/>
      <c r="WYV235" s="123"/>
      <c r="WYW235" s="124"/>
      <c r="WYX235" s="123"/>
      <c r="WYY235" s="121"/>
      <c r="WYZ235" s="121"/>
      <c r="WZA235" s="121"/>
      <c r="WZB235" s="121"/>
      <c r="WZC235" s="121"/>
      <c r="WZD235" s="121"/>
      <c r="WZE235" s="120"/>
      <c r="WZF235" s="125"/>
      <c r="WZG235" s="121"/>
      <c r="WZH235" s="121"/>
      <c r="WZI235" s="15"/>
      <c r="WZJ235" s="15"/>
      <c r="WZK235" s="120"/>
      <c r="WZL235" s="120"/>
      <c r="WZM235" s="121"/>
      <c r="WZN235" s="121"/>
      <c r="WZO235" s="120"/>
      <c r="WZP235" s="122"/>
      <c r="WZQ235" s="123"/>
      <c r="WZR235" s="124"/>
      <c r="WZS235" s="123"/>
      <c r="WZT235" s="121"/>
      <c r="WZU235" s="121"/>
      <c r="WZV235" s="121"/>
      <c r="WZW235" s="121"/>
      <c r="WZX235" s="121"/>
      <c r="WZY235" s="121"/>
      <c r="WZZ235" s="120"/>
      <c r="XAA235" s="125"/>
      <c r="XAB235" s="121"/>
      <c r="XAC235" s="121"/>
      <c r="XAD235" s="15"/>
      <c r="XAE235" s="15"/>
      <c r="XAF235" s="120"/>
      <c r="XAG235" s="120"/>
      <c r="XAH235" s="121"/>
      <c r="XAI235" s="121"/>
      <c r="XAJ235" s="120"/>
      <c r="XAK235" s="122"/>
      <c r="XAL235" s="123"/>
      <c r="XAM235" s="124"/>
      <c r="XAN235" s="123"/>
      <c r="XAO235" s="121"/>
      <c r="XAP235" s="121"/>
      <c r="XAQ235" s="121"/>
      <c r="XAR235" s="121"/>
      <c r="XAS235" s="121"/>
      <c r="XAT235" s="121"/>
      <c r="XAU235" s="120"/>
      <c r="XAV235" s="125"/>
      <c r="XAW235" s="121"/>
      <c r="XAX235" s="121"/>
      <c r="XAY235" s="15"/>
      <c r="XAZ235" s="15"/>
      <c r="XBA235" s="120"/>
      <c r="XBB235" s="120"/>
      <c r="XBC235" s="121"/>
      <c r="XBD235" s="121"/>
      <c r="XBE235" s="120"/>
      <c r="XBF235" s="122"/>
      <c r="XBG235" s="123"/>
      <c r="XBH235" s="124"/>
      <c r="XBI235" s="123"/>
      <c r="XBJ235" s="121"/>
      <c r="XBK235" s="121"/>
      <c r="XBL235" s="121"/>
      <c r="XBM235" s="121"/>
      <c r="XBN235" s="121"/>
      <c r="XBO235" s="121"/>
      <c r="XBP235" s="120"/>
      <c r="XBQ235" s="125"/>
      <c r="XBR235" s="121"/>
      <c r="XBS235" s="121"/>
      <c r="XBT235" s="15"/>
      <c r="XBU235" s="15"/>
      <c r="XBV235" s="120"/>
      <c r="XBW235" s="120"/>
      <c r="XBX235" s="121"/>
      <c r="XBY235" s="121"/>
      <c r="XBZ235" s="120"/>
      <c r="XCA235" s="122"/>
      <c r="XCB235" s="123"/>
      <c r="XCC235" s="124"/>
      <c r="XCD235" s="123"/>
      <c r="XCE235" s="121"/>
      <c r="XCF235" s="121"/>
      <c r="XCG235" s="121"/>
      <c r="XCH235" s="121"/>
      <c r="XCI235" s="121"/>
      <c r="XCJ235" s="121"/>
      <c r="XCK235" s="120"/>
      <c r="XCL235" s="125"/>
      <c r="XCM235" s="121"/>
      <c r="XCN235" s="121"/>
      <c r="XCO235" s="15"/>
      <c r="XCP235" s="15"/>
      <c r="XCQ235" s="120"/>
      <c r="XCR235" s="120"/>
      <c r="XCS235" s="121"/>
      <c r="XCT235" s="121"/>
      <c r="XCU235" s="120"/>
      <c r="XCV235" s="122"/>
      <c r="XCW235" s="123"/>
      <c r="XCX235" s="124"/>
      <c r="XCY235" s="123"/>
      <c r="XCZ235" s="121"/>
      <c r="XDA235" s="121"/>
      <c r="XDB235" s="121"/>
      <c r="XDC235" s="121"/>
      <c r="XDD235" s="121"/>
      <c r="XDE235" s="121"/>
      <c r="XDF235" s="120"/>
      <c r="XDG235" s="125"/>
      <c r="XDH235" s="121"/>
      <c r="XDI235" s="121"/>
      <c r="XDJ235" s="15"/>
      <c r="XDK235" s="15"/>
      <c r="XDL235" s="120"/>
      <c r="XDM235" s="120"/>
      <c r="XDN235" s="121"/>
      <c r="XDO235" s="121"/>
      <c r="XDP235" s="120"/>
      <c r="XDQ235" s="122"/>
      <c r="XDR235" s="123"/>
      <c r="XDS235" s="124"/>
      <c r="XDT235" s="123"/>
      <c r="XDU235" s="121"/>
      <c r="XDV235" s="121"/>
      <c r="XDW235" s="121"/>
      <c r="XDX235" s="121"/>
      <c r="XDY235" s="121"/>
      <c r="XDZ235" s="121"/>
      <c r="XEA235" s="120"/>
      <c r="XEB235" s="125"/>
      <c r="XEC235" s="121"/>
      <c r="XED235" s="121"/>
      <c r="XEE235" s="15"/>
      <c r="XEF235" s="15"/>
      <c r="XEG235" s="120"/>
      <c r="XEH235" s="120"/>
      <c r="XEI235" s="121"/>
      <c r="XEJ235" s="121"/>
      <c r="XEK235" s="120"/>
      <c r="XEL235" s="122"/>
      <c r="XEM235" s="123"/>
      <c r="XEN235" s="124"/>
      <c r="XEO235" s="123"/>
      <c r="XEP235" s="121"/>
      <c r="XEQ235" s="121"/>
      <c r="XER235" s="121"/>
      <c r="XES235" s="121"/>
      <c r="XET235" s="121"/>
      <c r="XEU235" s="121"/>
      <c r="XEV235" s="120"/>
      <c r="XEW235" s="125"/>
      <c r="XEX235" s="121"/>
      <c r="XEY235" s="121"/>
      <c r="XEZ235" s="15"/>
      <c r="XFA235" s="15"/>
      <c r="XFB235" s="120"/>
      <c r="XFC235" s="120"/>
      <c r="XFD235" s="121"/>
    </row>
    <row r="236" spans="1:16384" customFormat="1" x14ac:dyDescent="0.25">
      <c r="A236" s="15"/>
      <c r="B236" s="126">
        <v>193</v>
      </c>
      <c r="C236" s="133" t="s">
        <v>21</v>
      </c>
      <c r="D236" s="134" t="s">
        <v>22</v>
      </c>
      <c r="E236" s="133">
        <v>3</v>
      </c>
      <c r="F236" s="133"/>
      <c r="G236" s="135" t="s">
        <v>24</v>
      </c>
      <c r="H236" s="136" t="s">
        <v>969</v>
      </c>
      <c r="I236" s="131">
        <v>2325</v>
      </c>
      <c r="J236" s="136" t="s">
        <v>968</v>
      </c>
      <c r="K236" s="4" t="s">
        <v>235</v>
      </c>
      <c r="L236" s="134" t="s">
        <v>40</v>
      </c>
      <c r="M236" s="134" t="s">
        <v>30</v>
      </c>
      <c r="N236" s="134" t="s">
        <v>29</v>
      </c>
      <c r="O236" s="4" t="s">
        <v>236</v>
      </c>
      <c r="P236" s="134" t="s">
        <v>953</v>
      </c>
      <c r="Q236" s="133"/>
      <c r="R236" s="11" t="s">
        <v>58</v>
      </c>
      <c r="S236" s="134" t="s">
        <v>34</v>
      </c>
      <c r="T236" s="134" t="s">
        <v>967</v>
      </c>
      <c r="U236" s="15"/>
      <c r="V236" s="15"/>
      <c r="W236" s="120"/>
      <c r="X236" s="120"/>
      <c r="Y236" s="121"/>
      <c r="Z236" s="121"/>
      <c r="AA236" s="120"/>
      <c r="AB236" s="122"/>
      <c r="AC236" s="123"/>
      <c r="AD236" s="124"/>
      <c r="AE236" s="123"/>
      <c r="AF236" s="121"/>
      <c r="AG236" s="121"/>
      <c r="AH236" s="121"/>
      <c r="AI236" s="121"/>
      <c r="AJ236" s="121"/>
      <c r="AK236" s="121"/>
      <c r="AL236" s="120"/>
      <c r="AM236" s="125"/>
      <c r="AN236" s="121"/>
      <c r="AO236" s="121"/>
      <c r="AP236" s="15"/>
      <c r="AQ236" s="15"/>
      <c r="AR236" s="120"/>
      <c r="AS236" s="120"/>
      <c r="AT236" s="121"/>
      <c r="AU236" s="121"/>
      <c r="AV236" s="120"/>
      <c r="AW236" s="122"/>
      <c r="AX236" s="123"/>
      <c r="AY236" s="124"/>
      <c r="AZ236" s="123"/>
      <c r="BA236" s="121"/>
      <c r="BB236" s="121"/>
      <c r="BC236" s="121"/>
      <c r="BD236" s="121"/>
      <c r="BE236" s="121"/>
      <c r="BF236" s="121"/>
      <c r="BG236" s="120"/>
      <c r="BH236" s="125"/>
      <c r="BI236" s="121"/>
      <c r="BJ236" s="121"/>
      <c r="BK236" s="15"/>
      <c r="BL236" s="15"/>
      <c r="BM236" s="120"/>
      <c r="BN236" s="120"/>
      <c r="BO236" s="121"/>
      <c r="BP236" s="121"/>
      <c r="BQ236" s="120"/>
      <c r="BR236" s="122"/>
      <c r="BS236" s="123"/>
      <c r="BT236" s="124"/>
      <c r="BU236" s="123"/>
      <c r="BV236" s="121"/>
      <c r="BW236" s="121"/>
      <c r="BX236" s="121"/>
      <c r="BY236" s="121"/>
      <c r="BZ236" s="121"/>
      <c r="CA236" s="121"/>
      <c r="CB236" s="120"/>
      <c r="CC236" s="125"/>
      <c r="CD236" s="121"/>
      <c r="CE236" s="121"/>
      <c r="CF236" s="15"/>
      <c r="CG236" s="15"/>
      <c r="CH236" s="120"/>
      <c r="CI236" s="120"/>
      <c r="CJ236" s="121"/>
      <c r="CK236" s="121"/>
      <c r="CL236" s="120"/>
      <c r="CM236" s="122"/>
      <c r="CN236" s="123"/>
      <c r="CO236" s="124"/>
      <c r="CP236" s="123"/>
      <c r="CQ236" s="121"/>
      <c r="CR236" s="121"/>
      <c r="CS236" s="121"/>
      <c r="CT236" s="121"/>
      <c r="CU236" s="121"/>
      <c r="CV236" s="121"/>
      <c r="CW236" s="120"/>
      <c r="CX236" s="125"/>
      <c r="CY236" s="121"/>
      <c r="CZ236" s="121"/>
      <c r="DA236" s="15"/>
      <c r="DB236" s="15"/>
      <c r="DC236" s="120"/>
      <c r="DD236" s="120"/>
      <c r="DE236" s="121"/>
      <c r="DF236" s="121"/>
      <c r="DG236" s="120"/>
      <c r="DH236" s="122"/>
      <c r="DI236" s="123"/>
      <c r="DJ236" s="124"/>
      <c r="DK236" s="123"/>
      <c r="DL236" s="121"/>
      <c r="DM236" s="121"/>
      <c r="DN236" s="121"/>
      <c r="DO236" s="121"/>
      <c r="DP236" s="121"/>
      <c r="DQ236" s="121"/>
      <c r="DR236" s="120"/>
      <c r="DS236" s="125"/>
      <c r="DT236" s="121"/>
      <c r="DU236" s="121"/>
      <c r="DV236" s="15"/>
      <c r="DW236" s="15"/>
      <c r="DX236" s="120"/>
      <c r="DY236" s="120"/>
      <c r="DZ236" s="121"/>
      <c r="EA236" s="121"/>
      <c r="EB236" s="120"/>
      <c r="EC236" s="122"/>
      <c r="ED236" s="123"/>
      <c r="EE236" s="124"/>
      <c r="EF236" s="123"/>
      <c r="EG236" s="121"/>
      <c r="EH236" s="121"/>
      <c r="EI236" s="121"/>
      <c r="EJ236" s="121"/>
      <c r="EK236" s="121"/>
      <c r="EL236" s="121"/>
      <c r="EM236" s="120"/>
      <c r="EN236" s="125"/>
      <c r="EO236" s="121"/>
      <c r="EP236" s="121"/>
      <c r="EQ236" s="15"/>
      <c r="ER236" s="15"/>
      <c r="ES236" s="120"/>
      <c r="ET236" s="120"/>
      <c r="EU236" s="121"/>
      <c r="EV236" s="121"/>
      <c r="EW236" s="120"/>
      <c r="EX236" s="122"/>
      <c r="EY236" s="123"/>
      <c r="EZ236" s="124"/>
      <c r="FA236" s="123"/>
      <c r="FB236" s="121"/>
      <c r="FC236" s="121"/>
      <c r="FD236" s="121"/>
      <c r="FE236" s="121"/>
      <c r="FF236" s="121"/>
      <c r="FG236" s="121"/>
      <c r="FH236" s="120"/>
      <c r="FI236" s="125"/>
      <c r="FJ236" s="121"/>
      <c r="FK236" s="121"/>
      <c r="FL236" s="15"/>
      <c r="FM236" s="15"/>
      <c r="FN236" s="120"/>
      <c r="FO236" s="120"/>
      <c r="FP236" s="121"/>
      <c r="FQ236" s="121"/>
      <c r="FR236" s="120"/>
      <c r="FS236" s="122"/>
      <c r="FT236" s="123"/>
      <c r="FU236" s="124"/>
      <c r="FV236" s="123"/>
      <c r="FW236" s="121"/>
      <c r="FX236" s="121"/>
      <c r="FY236" s="121"/>
      <c r="FZ236" s="121"/>
      <c r="GA236" s="121"/>
      <c r="GB236" s="121"/>
      <c r="GC236" s="120"/>
      <c r="GD236" s="125"/>
      <c r="GE236" s="121"/>
      <c r="GF236" s="121"/>
      <c r="GG236" s="15"/>
      <c r="GH236" s="15"/>
      <c r="GI236" s="120"/>
      <c r="GJ236" s="120"/>
      <c r="GK236" s="121"/>
      <c r="GL236" s="121"/>
      <c r="GM236" s="120"/>
      <c r="GN236" s="122"/>
      <c r="GO236" s="123"/>
      <c r="GP236" s="124"/>
      <c r="GQ236" s="123"/>
      <c r="GR236" s="121"/>
      <c r="GS236" s="121"/>
      <c r="GT236" s="121"/>
      <c r="GU236" s="121"/>
      <c r="GV236" s="121"/>
      <c r="GW236" s="121"/>
      <c r="GX236" s="120"/>
      <c r="GY236" s="125"/>
      <c r="GZ236" s="121"/>
      <c r="HA236" s="121"/>
      <c r="HB236" s="15"/>
      <c r="HC236" s="15"/>
      <c r="HD236" s="120"/>
      <c r="HE236" s="120"/>
      <c r="HF236" s="121"/>
      <c r="HG236" s="121"/>
      <c r="HH236" s="120"/>
      <c r="HI236" s="122"/>
      <c r="HJ236" s="123"/>
      <c r="HK236" s="124"/>
      <c r="HL236" s="123"/>
      <c r="HM236" s="121"/>
      <c r="HN236" s="121"/>
      <c r="HO236" s="121"/>
      <c r="HP236" s="121"/>
      <c r="HQ236" s="121"/>
      <c r="HR236" s="121"/>
      <c r="HS236" s="120"/>
      <c r="HT236" s="125"/>
      <c r="HU236" s="121"/>
      <c r="HV236" s="121"/>
      <c r="HW236" s="15"/>
      <c r="HX236" s="15"/>
      <c r="HY236" s="120"/>
      <c r="HZ236" s="120"/>
      <c r="IA236" s="121"/>
      <c r="IB236" s="121"/>
      <c r="IC236" s="120"/>
      <c r="ID236" s="122"/>
      <c r="IE236" s="123"/>
      <c r="IF236" s="124"/>
      <c r="IG236" s="123"/>
      <c r="IH236" s="121"/>
      <c r="II236" s="121"/>
      <c r="IJ236" s="121"/>
      <c r="IK236" s="121"/>
      <c r="IL236" s="121"/>
      <c r="IM236" s="121"/>
      <c r="IN236" s="120"/>
      <c r="IO236" s="125"/>
      <c r="IP236" s="121"/>
      <c r="IQ236" s="121"/>
      <c r="IR236" s="15"/>
      <c r="IS236" s="15"/>
      <c r="IT236" s="120"/>
      <c r="IU236" s="120"/>
      <c r="IV236" s="121"/>
      <c r="IW236" s="121"/>
      <c r="IX236" s="120"/>
      <c r="IY236" s="122"/>
      <c r="IZ236" s="123"/>
      <c r="JA236" s="124"/>
      <c r="JB236" s="123"/>
      <c r="JC236" s="121"/>
      <c r="JD236" s="121"/>
      <c r="JE236" s="121"/>
      <c r="JF236" s="121"/>
      <c r="JG236" s="121"/>
      <c r="JH236" s="121"/>
      <c r="JI236" s="120"/>
      <c r="JJ236" s="125"/>
      <c r="JK236" s="121"/>
      <c r="JL236" s="121"/>
      <c r="JM236" s="15"/>
      <c r="JN236" s="15"/>
      <c r="JO236" s="120"/>
      <c r="JP236" s="120"/>
      <c r="JQ236" s="121"/>
      <c r="JR236" s="121"/>
      <c r="JS236" s="120"/>
      <c r="JT236" s="122"/>
      <c r="JU236" s="123"/>
      <c r="JV236" s="124"/>
      <c r="JW236" s="123"/>
      <c r="JX236" s="121"/>
      <c r="JY236" s="121"/>
      <c r="JZ236" s="121"/>
      <c r="KA236" s="121"/>
      <c r="KB236" s="121"/>
      <c r="KC236" s="121"/>
      <c r="KD236" s="120"/>
      <c r="KE236" s="125"/>
      <c r="KF236" s="121"/>
      <c r="KG236" s="121"/>
      <c r="KH236" s="15"/>
      <c r="KI236" s="15"/>
      <c r="KJ236" s="120"/>
      <c r="KK236" s="120"/>
      <c r="KL236" s="121"/>
      <c r="KM236" s="121"/>
      <c r="KN236" s="120"/>
      <c r="KO236" s="122"/>
      <c r="KP236" s="123"/>
      <c r="KQ236" s="124"/>
      <c r="KR236" s="123"/>
      <c r="KS236" s="121"/>
      <c r="KT236" s="121"/>
      <c r="KU236" s="121"/>
      <c r="KV236" s="121"/>
      <c r="KW236" s="121"/>
      <c r="KX236" s="121"/>
      <c r="KY236" s="120"/>
      <c r="KZ236" s="125"/>
      <c r="LA236" s="121"/>
      <c r="LB236" s="121"/>
      <c r="LC236" s="15"/>
      <c r="LD236" s="15"/>
      <c r="LE236" s="120"/>
      <c r="LF236" s="120"/>
      <c r="LG236" s="121"/>
      <c r="LH236" s="121"/>
      <c r="LI236" s="120"/>
      <c r="LJ236" s="122"/>
      <c r="LK236" s="123"/>
      <c r="LL236" s="124"/>
      <c r="LM236" s="123"/>
      <c r="LN236" s="121"/>
      <c r="LO236" s="121"/>
      <c r="LP236" s="121"/>
      <c r="LQ236" s="121"/>
      <c r="LR236" s="121"/>
      <c r="LS236" s="121"/>
      <c r="LT236" s="120"/>
      <c r="LU236" s="125"/>
      <c r="LV236" s="121"/>
      <c r="LW236" s="121"/>
      <c r="LX236" s="15"/>
      <c r="LY236" s="15"/>
      <c r="LZ236" s="120"/>
      <c r="MA236" s="120"/>
      <c r="MB236" s="121"/>
      <c r="MC236" s="121"/>
      <c r="MD236" s="120"/>
      <c r="ME236" s="122"/>
      <c r="MF236" s="123"/>
      <c r="MG236" s="124"/>
      <c r="MH236" s="123"/>
      <c r="MI236" s="121"/>
      <c r="MJ236" s="121"/>
      <c r="MK236" s="121"/>
      <c r="ML236" s="121"/>
      <c r="MM236" s="121"/>
      <c r="MN236" s="121"/>
      <c r="MO236" s="120"/>
      <c r="MP236" s="125"/>
      <c r="MQ236" s="121"/>
      <c r="MR236" s="121"/>
      <c r="MS236" s="15"/>
      <c r="MT236" s="15"/>
      <c r="MU236" s="120"/>
      <c r="MV236" s="120"/>
      <c r="MW236" s="121"/>
      <c r="MX236" s="121"/>
      <c r="MY236" s="120"/>
      <c r="MZ236" s="122"/>
      <c r="NA236" s="123"/>
      <c r="NB236" s="124"/>
      <c r="NC236" s="123"/>
      <c r="ND236" s="121"/>
      <c r="NE236" s="121"/>
      <c r="NF236" s="121"/>
      <c r="NG236" s="121"/>
      <c r="NH236" s="121"/>
      <c r="NI236" s="121"/>
      <c r="NJ236" s="120"/>
      <c r="NK236" s="125"/>
      <c r="NL236" s="121"/>
      <c r="NM236" s="121"/>
      <c r="NN236" s="15"/>
      <c r="NO236" s="15"/>
      <c r="NP236" s="120"/>
      <c r="NQ236" s="120"/>
      <c r="NR236" s="121"/>
      <c r="NS236" s="121"/>
      <c r="NT236" s="120"/>
      <c r="NU236" s="122"/>
      <c r="NV236" s="123"/>
      <c r="NW236" s="124"/>
      <c r="NX236" s="123"/>
      <c r="NY236" s="121"/>
      <c r="NZ236" s="121"/>
      <c r="OA236" s="121"/>
      <c r="OB236" s="121"/>
      <c r="OC236" s="121"/>
      <c r="OD236" s="121"/>
      <c r="OE236" s="120"/>
      <c r="OF236" s="125"/>
      <c r="OG236" s="121"/>
      <c r="OH236" s="121"/>
      <c r="OI236" s="15"/>
      <c r="OJ236" s="15"/>
      <c r="OK236" s="120"/>
      <c r="OL236" s="120"/>
      <c r="OM236" s="121"/>
      <c r="ON236" s="121"/>
      <c r="OO236" s="120"/>
      <c r="OP236" s="122"/>
      <c r="OQ236" s="123"/>
      <c r="OR236" s="124"/>
      <c r="OS236" s="123"/>
      <c r="OT236" s="121"/>
      <c r="OU236" s="121"/>
      <c r="OV236" s="121"/>
      <c r="OW236" s="121"/>
      <c r="OX236" s="121"/>
      <c r="OY236" s="121"/>
      <c r="OZ236" s="120"/>
      <c r="PA236" s="125"/>
      <c r="PB236" s="121"/>
      <c r="PC236" s="121"/>
      <c r="PD236" s="15"/>
      <c r="PE236" s="15"/>
      <c r="PF236" s="120"/>
      <c r="PG236" s="120"/>
      <c r="PH236" s="121"/>
      <c r="PI236" s="121"/>
      <c r="PJ236" s="120"/>
      <c r="PK236" s="122"/>
      <c r="PL236" s="123"/>
      <c r="PM236" s="124"/>
      <c r="PN236" s="123"/>
      <c r="PO236" s="121"/>
      <c r="PP236" s="121"/>
      <c r="PQ236" s="121"/>
      <c r="PR236" s="121"/>
      <c r="PS236" s="121"/>
      <c r="PT236" s="121"/>
      <c r="PU236" s="120"/>
      <c r="PV236" s="125"/>
      <c r="PW236" s="121"/>
      <c r="PX236" s="121"/>
      <c r="PY236" s="15"/>
      <c r="PZ236" s="15"/>
      <c r="QA236" s="120"/>
      <c r="QB236" s="120"/>
      <c r="QC236" s="121"/>
      <c r="QD236" s="121"/>
      <c r="QE236" s="120"/>
      <c r="QF236" s="122"/>
      <c r="QG236" s="123"/>
      <c r="QH236" s="124"/>
      <c r="QI236" s="123"/>
      <c r="QJ236" s="121"/>
      <c r="QK236" s="121"/>
      <c r="QL236" s="121"/>
      <c r="QM236" s="121"/>
      <c r="QN236" s="121"/>
      <c r="QO236" s="121"/>
      <c r="QP236" s="120"/>
      <c r="QQ236" s="125"/>
      <c r="QR236" s="121"/>
      <c r="QS236" s="121"/>
      <c r="QT236" s="15"/>
      <c r="QU236" s="15"/>
      <c r="QV236" s="120"/>
      <c r="QW236" s="120"/>
      <c r="QX236" s="121"/>
      <c r="QY236" s="121"/>
      <c r="QZ236" s="120"/>
      <c r="RA236" s="122"/>
      <c r="RB236" s="123"/>
      <c r="RC236" s="124"/>
      <c r="RD236" s="123"/>
      <c r="RE236" s="121"/>
      <c r="RF236" s="121"/>
      <c r="RG236" s="121"/>
      <c r="RH236" s="121"/>
      <c r="RI236" s="121"/>
      <c r="RJ236" s="121"/>
      <c r="RK236" s="120"/>
      <c r="RL236" s="125"/>
      <c r="RM236" s="121"/>
      <c r="RN236" s="121"/>
      <c r="RO236" s="15"/>
      <c r="RP236" s="15"/>
      <c r="RQ236" s="120"/>
      <c r="RR236" s="120"/>
      <c r="RS236" s="121"/>
      <c r="RT236" s="121"/>
      <c r="RU236" s="120"/>
      <c r="RV236" s="122"/>
      <c r="RW236" s="123"/>
      <c r="RX236" s="124"/>
      <c r="RY236" s="123"/>
      <c r="RZ236" s="121"/>
      <c r="SA236" s="121"/>
      <c r="SB236" s="121"/>
      <c r="SC236" s="121"/>
      <c r="SD236" s="121"/>
      <c r="SE236" s="121"/>
      <c r="SF236" s="120"/>
      <c r="SG236" s="125"/>
      <c r="SH236" s="121"/>
      <c r="SI236" s="121"/>
      <c r="SJ236" s="15"/>
      <c r="SK236" s="15"/>
      <c r="SL236" s="120"/>
      <c r="SM236" s="120"/>
      <c r="SN236" s="121"/>
      <c r="SO236" s="121"/>
      <c r="SP236" s="120"/>
      <c r="SQ236" s="122"/>
      <c r="SR236" s="123"/>
      <c r="SS236" s="124"/>
      <c r="ST236" s="123"/>
      <c r="SU236" s="121"/>
      <c r="SV236" s="121"/>
      <c r="SW236" s="121"/>
      <c r="SX236" s="121"/>
      <c r="SY236" s="121"/>
      <c r="SZ236" s="121"/>
      <c r="TA236" s="120"/>
      <c r="TB236" s="125"/>
      <c r="TC236" s="121"/>
      <c r="TD236" s="121"/>
      <c r="TE236" s="15"/>
      <c r="TF236" s="15"/>
      <c r="TG236" s="120"/>
      <c r="TH236" s="120"/>
      <c r="TI236" s="121"/>
      <c r="TJ236" s="121"/>
      <c r="TK236" s="120"/>
      <c r="TL236" s="122"/>
      <c r="TM236" s="123"/>
      <c r="TN236" s="124"/>
      <c r="TO236" s="123"/>
      <c r="TP236" s="121"/>
      <c r="TQ236" s="121"/>
      <c r="TR236" s="121"/>
      <c r="TS236" s="121"/>
      <c r="TT236" s="121"/>
      <c r="TU236" s="121"/>
      <c r="TV236" s="120"/>
      <c r="TW236" s="125"/>
      <c r="TX236" s="121"/>
      <c r="TY236" s="121"/>
      <c r="TZ236" s="15"/>
      <c r="UA236" s="15"/>
      <c r="UB236" s="120"/>
      <c r="UC236" s="120"/>
      <c r="UD236" s="121"/>
      <c r="UE236" s="121"/>
      <c r="UF236" s="120"/>
      <c r="UG236" s="122"/>
      <c r="UH236" s="123"/>
      <c r="UI236" s="124"/>
      <c r="UJ236" s="123"/>
      <c r="UK236" s="121"/>
      <c r="UL236" s="121"/>
      <c r="UM236" s="121"/>
      <c r="UN236" s="121"/>
      <c r="UO236" s="121"/>
      <c r="UP236" s="121"/>
      <c r="UQ236" s="120"/>
      <c r="UR236" s="125"/>
      <c r="US236" s="121"/>
      <c r="UT236" s="121"/>
      <c r="UU236" s="15"/>
      <c r="UV236" s="15"/>
      <c r="UW236" s="120"/>
      <c r="UX236" s="120"/>
      <c r="UY236" s="121"/>
      <c r="UZ236" s="121"/>
      <c r="VA236" s="120"/>
      <c r="VB236" s="122"/>
      <c r="VC236" s="123"/>
      <c r="VD236" s="124"/>
      <c r="VE236" s="123"/>
      <c r="VF236" s="121"/>
      <c r="VG236" s="121"/>
      <c r="VH236" s="121"/>
      <c r="VI236" s="121"/>
      <c r="VJ236" s="121"/>
      <c r="VK236" s="121"/>
      <c r="VL236" s="120"/>
      <c r="VM236" s="125"/>
      <c r="VN236" s="121"/>
      <c r="VO236" s="121"/>
      <c r="VP236" s="15"/>
      <c r="VQ236" s="15"/>
      <c r="VR236" s="120"/>
      <c r="VS236" s="120"/>
      <c r="VT236" s="121"/>
      <c r="VU236" s="121"/>
      <c r="VV236" s="120"/>
      <c r="VW236" s="122"/>
      <c r="VX236" s="123"/>
      <c r="VY236" s="124"/>
      <c r="VZ236" s="123"/>
      <c r="WA236" s="121"/>
      <c r="WB236" s="121"/>
      <c r="WC236" s="121"/>
      <c r="WD236" s="121"/>
      <c r="WE236" s="121"/>
      <c r="WF236" s="121"/>
      <c r="WG236" s="120"/>
      <c r="WH236" s="125"/>
      <c r="WI236" s="121"/>
      <c r="WJ236" s="121"/>
      <c r="WK236" s="15"/>
      <c r="WL236" s="15"/>
      <c r="WM236" s="120"/>
      <c r="WN236" s="120"/>
      <c r="WO236" s="121"/>
      <c r="WP236" s="121"/>
      <c r="WQ236" s="120"/>
      <c r="WR236" s="122"/>
      <c r="WS236" s="123"/>
      <c r="WT236" s="124"/>
      <c r="WU236" s="123"/>
      <c r="WV236" s="121"/>
      <c r="WW236" s="121"/>
      <c r="WX236" s="121"/>
      <c r="WY236" s="121"/>
      <c r="WZ236" s="121"/>
      <c r="XA236" s="121"/>
      <c r="XB236" s="120"/>
      <c r="XC236" s="125"/>
      <c r="XD236" s="121"/>
      <c r="XE236" s="121"/>
      <c r="XF236" s="15"/>
      <c r="XG236" s="15"/>
      <c r="XH236" s="120"/>
      <c r="XI236" s="120"/>
      <c r="XJ236" s="121"/>
      <c r="XK236" s="121"/>
      <c r="XL236" s="120"/>
      <c r="XM236" s="122"/>
      <c r="XN236" s="123"/>
      <c r="XO236" s="124"/>
      <c r="XP236" s="123"/>
      <c r="XQ236" s="121"/>
      <c r="XR236" s="121"/>
      <c r="XS236" s="121"/>
      <c r="XT236" s="121"/>
      <c r="XU236" s="121"/>
      <c r="XV236" s="121"/>
      <c r="XW236" s="120"/>
      <c r="XX236" s="125"/>
      <c r="XY236" s="121"/>
      <c r="XZ236" s="121"/>
      <c r="YA236" s="15"/>
      <c r="YB236" s="15"/>
      <c r="YC236" s="120"/>
      <c r="YD236" s="120"/>
      <c r="YE236" s="121"/>
      <c r="YF236" s="121"/>
      <c r="YG236" s="120"/>
      <c r="YH236" s="122"/>
      <c r="YI236" s="123"/>
      <c r="YJ236" s="124"/>
      <c r="YK236" s="123"/>
      <c r="YL236" s="121"/>
      <c r="YM236" s="121"/>
      <c r="YN236" s="121"/>
      <c r="YO236" s="121"/>
      <c r="YP236" s="121"/>
      <c r="YQ236" s="121"/>
      <c r="YR236" s="120"/>
      <c r="YS236" s="125"/>
      <c r="YT236" s="121"/>
      <c r="YU236" s="121"/>
      <c r="YV236" s="15"/>
      <c r="YW236" s="15"/>
      <c r="YX236" s="120"/>
      <c r="YY236" s="120"/>
      <c r="YZ236" s="121"/>
      <c r="ZA236" s="121"/>
      <c r="ZB236" s="120"/>
      <c r="ZC236" s="122"/>
      <c r="ZD236" s="123"/>
      <c r="ZE236" s="124"/>
      <c r="ZF236" s="123"/>
      <c r="ZG236" s="121"/>
      <c r="ZH236" s="121"/>
      <c r="ZI236" s="121"/>
      <c r="ZJ236" s="121"/>
      <c r="ZK236" s="121"/>
      <c r="ZL236" s="121"/>
      <c r="ZM236" s="120"/>
      <c r="ZN236" s="125"/>
      <c r="ZO236" s="121"/>
      <c r="ZP236" s="121"/>
      <c r="ZQ236" s="15"/>
      <c r="ZR236" s="15"/>
      <c r="ZS236" s="120"/>
      <c r="ZT236" s="120"/>
      <c r="ZU236" s="121"/>
      <c r="ZV236" s="121"/>
      <c r="ZW236" s="120"/>
      <c r="ZX236" s="122"/>
      <c r="ZY236" s="123"/>
      <c r="ZZ236" s="124"/>
      <c r="AAA236" s="123"/>
      <c r="AAB236" s="121"/>
      <c r="AAC236" s="121"/>
      <c r="AAD236" s="121"/>
      <c r="AAE236" s="121"/>
      <c r="AAF236" s="121"/>
      <c r="AAG236" s="121"/>
      <c r="AAH236" s="120"/>
      <c r="AAI236" s="125"/>
      <c r="AAJ236" s="121"/>
      <c r="AAK236" s="121"/>
      <c r="AAL236" s="15"/>
      <c r="AAM236" s="15"/>
      <c r="AAN236" s="120"/>
      <c r="AAO236" s="120"/>
      <c r="AAP236" s="121"/>
      <c r="AAQ236" s="121"/>
      <c r="AAR236" s="120"/>
      <c r="AAS236" s="122"/>
      <c r="AAT236" s="123"/>
      <c r="AAU236" s="124"/>
      <c r="AAV236" s="123"/>
      <c r="AAW236" s="121"/>
      <c r="AAX236" s="121"/>
      <c r="AAY236" s="121"/>
      <c r="AAZ236" s="121"/>
      <c r="ABA236" s="121"/>
      <c r="ABB236" s="121"/>
      <c r="ABC236" s="120"/>
      <c r="ABD236" s="125"/>
      <c r="ABE236" s="121"/>
      <c r="ABF236" s="121"/>
      <c r="ABG236" s="15"/>
      <c r="ABH236" s="15"/>
      <c r="ABI236" s="120"/>
      <c r="ABJ236" s="120"/>
      <c r="ABK236" s="121"/>
      <c r="ABL236" s="121"/>
      <c r="ABM236" s="120"/>
      <c r="ABN236" s="122"/>
      <c r="ABO236" s="123"/>
      <c r="ABP236" s="124"/>
      <c r="ABQ236" s="123"/>
      <c r="ABR236" s="121"/>
      <c r="ABS236" s="121"/>
      <c r="ABT236" s="121"/>
      <c r="ABU236" s="121"/>
      <c r="ABV236" s="121"/>
      <c r="ABW236" s="121"/>
      <c r="ABX236" s="120"/>
      <c r="ABY236" s="125"/>
      <c r="ABZ236" s="121"/>
      <c r="ACA236" s="121"/>
      <c r="ACB236" s="15"/>
      <c r="ACC236" s="15"/>
      <c r="ACD236" s="120"/>
      <c r="ACE236" s="120"/>
      <c r="ACF236" s="121"/>
      <c r="ACG236" s="121"/>
      <c r="ACH236" s="120"/>
      <c r="ACI236" s="122"/>
      <c r="ACJ236" s="123"/>
      <c r="ACK236" s="124"/>
      <c r="ACL236" s="123"/>
      <c r="ACM236" s="121"/>
      <c r="ACN236" s="121"/>
      <c r="ACO236" s="121"/>
      <c r="ACP236" s="121"/>
      <c r="ACQ236" s="121"/>
      <c r="ACR236" s="121"/>
      <c r="ACS236" s="120"/>
      <c r="ACT236" s="125"/>
      <c r="ACU236" s="121"/>
      <c r="ACV236" s="121"/>
      <c r="ACW236" s="15"/>
      <c r="ACX236" s="15"/>
      <c r="ACY236" s="120"/>
      <c r="ACZ236" s="120"/>
      <c r="ADA236" s="121"/>
      <c r="ADB236" s="121"/>
      <c r="ADC236" s="120"/>
      <c r="ADD236" s="122"/>
      <c r="ADE236" s="123"/>
      <c r="ADF236" s="124"/>
      <c r="ADG236" s="123"/>
      <c r="ADH236" s="121"/>
      <c r="ADI236" s="121"/>
      <c r="ADJ236" s="121"/>
      <c r="ADK236" s="121"/>
      <c r="ADL236" s="121"/>
      <c r="ADM236" s="121"/>
      <c r="ADN236" s="120"/>
      <c r="ADO236" s="125"/>
      <c r="ADP236" s="121"/>
      <c r="ADQ236" s="121"/>
      <c r="ADR236" s="15"/>
      <c r="ADS236" s="15"/>
      <c r="ADT236" s="120"/>
      <c r="ADU236" s="120"/>
      <c r="ADV236" s="121"/>
      <c r="ADW236" s="121"/>
      <c r="ADX236" s="120"/>
      <c r="ADY236" s="122"/>
      <c r="ADZ236" s="123"/>
      <c r="AEA236" s="124"/>
      <c r="AEB236" s="123"/>
      <c r="AEC236" s="121"/>
      <c r="AED236" s="121"/>
      <c r="AEE236" s="121"/>
      <c r="AEF236" s="121"/>
      <c r="AEG236" s="121"/>
      <c r="AEH236" s="121"/>
      <c r="AEI236" s="120"/>
      <c r="AEJ236" s="125"/>
      <c r="AEK236" s="121"/>
      <c r="AEL236" s="121"/>
      <c r="AEM236" s="15"/>
      <c r="AEN236" s="15"/>
      <c r="AEO236" s="120"/>
      <c r="AEP236" s="120"/>
      <c r="AEQ236" s="121"/>
      <c r="AER236" s="121"/>
      <c r="AES236" s="120"/>
      <c r="AET236" s="122"/>
      <c r="AEU236" s="123"/>
      <c r="AEV236" s="124"/>
      <c r="AEW236" s="123"/>
      <c r="AEX236" s="121"/>
      <c r="AEY236" s="121"/>
      <c r="AEZ236" s="121"/>
      <c r="AFA236" s="121"/>
      <c r="AFB236" s="121"/>
      <c r="AFC236" s="121"/>
      <c r="AFD236" s="120"/>
      <c r="AFE236" s="125"/>
      <c r="AFF236" s="121"/>
      <c r="AFG236" s="121"/>
      <c r="AFH236" s="15"/>
      <c r="AFI236" s="15"/>
      <c r="AFJ236" s="120"/>
      <c r="AFK236" s="120"/>
      <c r="AFL236" s="121"/>
      <c r="AFM236" s="121"/>
      <c r="AFN236" s="120"/>
      <c r="AFO236" s="122"/>
      <c r="AFP236" s="123"/>
      <c r="AFQ236" s="124"/>
      <c r="AFR236" s="123"/>
      <c r="AFS236" s="121"/>
      <c r="AFT236" s="121"/>
      <c r="AFU236" s="121"/>
      <c r="AFV236" s="121"/>
      <c r="AFW236" s="121"/>
      <c r="AFX236" s="121"/>
      <c r="AFY236" s="120"/>
      <c r="AFZ236" s="125"/>
      <c r="AGA236" s="121"/>
      <c r="AGB236" s="121"/>
      <c r="AGC236" s="15"/>
      <c r="AGD236" s="15"/>
      <c r="AGE236" s="120"/>
      <c r="AGF236" s="120"/>
      <c r="AGG236" s="121"/>
      <c r="AGH236" s="121"/>
      <c r="AGI236" s="120"/>
      <c r="AGJ236" s="122"/>
      <c r="AGK236" s="123"/>
      <c r="AGL236" s="124"/>
      <c r="AGM236" s="123"/>
      <c r="AGN236" s="121"/>
      <c r="AGO236" s="121"/>
      <c r="AGP236" s="121"/>
      <c r="AGQ236" s="121"/>
      <c r="AGR236" s="121"/>
      <c r="AGS236" s="121"/>
      <c r="AGT236" s="120"/>
      <c r="AGU236" s="125"/>
      <c r="AGV236" s="121"/>
      <c r="AGW236" s="121"/>
      <c r="AGX236" s="15"/>
      <c r="AGY236" s="15"/>
      <c r="AGZ236" s="120"/>
      <c r="AHA236" s="120"/>
      <c r="AHB236" s="121"/>
      <c r="AHC236" s="121"/>
      <c r="AHD236" s="120"/>
      <c r="AHE236" s="122"/>
      <c r="AHF236" s="123"/>
      <c r="AHG236" s="124"/>
      <c r="AHH236" s="123"/>
      <c r="AHI236" s="121"/>
      <c r="AHJ236" s="121"/>
      <c r="AHK236" s="121"/>
      <c r="AHL236" s="121"/>
      <c r="AHM236" s="121"/>
      <c r="AHN236" s="121"/>
      <c r="AHO236" s="120"/>
      <c r="AHP236" s="125"/>
      <c r="AHQ236" s="121"/>
      <c r="AHR236" s="121"/>
      <c r="AHS236" s="15"/>
      <c r="AHT236" s="15"/>
      <c r="AHU236" s="120"/>
      <c r="AHV236" s="120"/>
      <c r="AHW236" s="121"/>
      <c r="AHX236" s="121"/>
      <c r="AHY236" s="120"/>
      <c r="AHZ236" s="122"/>
      <c r="AIA236" s="123"/>
      <c r="AIB236" s="124"/>
      <c r="AIC236" s="123"/>
      <c r="AID236" s="121"/>
      <c r="AIE236" s="121"/>
      <c r="AIF236" s="121"/>
      <c r="AIG236" s="121"/>
      <c r="AIH236" s="121"/>
      <c r="AII236" s="121"/>
      <c r="AIJ236" s="120"/>
      <c r="AIK236" s="125"/>
      <c r="AIL236" s="121"/>
      <c r="AIM236" s="121"/>
      <c r="AIN236" s="15"/>
      <c r="AIO236" s="15"/>
      <c r="AIP236" s="120"/>
      <c r="AIQ236" s="120"/>
      <c r="AIR236" s="121"/>
      <c r="AIS236" s="121"/>
      <c r="AIT236" s="120"/>
      <c r="AIU236" s="122"/>
      <c r="AIV236" s="123"/>
      <c r="AIW236" s="124"/>
      <c r="AIX236" s="123"/>
      <c r="AIY236" s="121"/>
      <c r="AIZ236" s="121"/>
      <c r="AJA236" s="121"/>
      <c r="AJB236" s="121"/>
      <c r="AJC236" s="121"/>
      <c r="AJD236" s="121"/>
      <c r="AJE236" s="120"/>
      <c r="AJF236" s="125"/>
      <c r="AJG236" s="121"/>
      <c r="AJH236" s="121"/>
      <c r="AJI236" s="15"/>
      <c r="AJJ236" s="15"/>
      <c r="AJK236" s="120"/>
      <c r="AJL236" s="120"/>
      <c r="AJM236" s="121"/>
      <c r="AJN236" s="121"/>
      <c r="AJO236" s="120"/>
      <c r="AJP236" s="122"/>
      <c r="AJQ236" s="123"/>
      <c r="AJR236" s="124"/>
      <c r="AJS236" s="123"/>
      <c r="AJT236" s="121"/>
      <c r="AJU236" s="121"/>
      <c r="AJV236" s="121"/>
      <c r="AJW236" s="121"/>
      <c r="AJX236" s="121"/>
      <c r="AJY236" s="121"/>
      <c r="AJZ236" s="120"/>
      <c r="AKA236" s="125"/>
      <c r="AKB236" s="121"/>
      <c r="AKC236" s="121"/>
      <c r="AKD236" s="15"/>
      <c r="AKE236" s="15"/>
      <c r="AKF236" s="120"/>
      <c r="AKG236" s="120"/>
      <c r="AKH236" s="121"/>
      <c r="AKI236" s="121"/>
      <c r="AKJ236" s="120"/>
      <c r="AKK236" s="122"/>
      <c r="AKL236" s="123"/>
      <c r="AKM236" s="124"/>
      <c r="AKN236" s="123"/>
      <c r="AKO236" s="121"/>
      <c r="AKP236" s="121"/>
      <c r="AKQ236" s="121"/>
      <c r="AKR236" s="121"/>
      <c r="AKS236" s="121"/>
      <c r="AKT236" s="121"/>
      <c r="AKU236" s="120"/>
      <c r="AKV236" s="125"/>
      <c r="AKW236" s="121"/>
      <c r="AKX236" s="121"/>
      <c r="AKY236" s="15"/>
      <c r="AKZ236" s="15"/>
      <c r="ALA236" s="120"/>
      <c r="ALB236" s="120"/>
      <c r="ALC236" s="121"/>
      <c r="ALD236" s="121"/>
      <c r="ALE236" s="120"/>
      <c r="ALF236" s="122"/>
      <c r="ALG236" s="123"/>
      <c r="ALH236" s="124"/>
      <c r="ALI236" s="123"/>
      <c r="ALJ236" s="121"/>
      <c r="ALK236" s="121"/>
      <c r="ALL236" s="121"/>
      <c r="ALM236" s="121"/>
      <c r="ALN236" s="121"/>
      <c r="ALO236" s="121"/>
      <c r="ALP236" s="120"/>
      <c r="ALQ236" s="125"/>
      <c r="ALR236" s="121"/>
      <c r="ALS236" s="121"/>
      <c r="ALT236" s="15"/>
      <c r="ALU236" s="15"/>
      <c r="ALV236" s="120"/>
      <c r="ALW236" s="120"/>
      <c r="ALX236" s="121"/>
      <c r="ALY236" s="121"/>
      <c r="ALZ236" s="120"/>
      <c r="AMA236" s="122"/>
      <c r="AMB236" s="123"/>
      <c r="AMC236" s="124"/>
      <c r="AMD236" s="123"/>
      <c r="AME236" s="121"/>
      <c r="AMF236" s="121"/>
      <c r="AMG236" s="121"/>
      <c r="AMH236" s="121"/>
      <c r="AMI236" s="121"/>
      <c r="AMJ236" s="121"/>
      <c r="AMK236" s="120"/>
      <c r="AML236" s="125"/>
      <c r="AMM236" s="121"/>
      <c r="AMN236" s="121"/>
      <c r="AMO236" s="15"/>
      <c r="AMP236" s="15"/>
      <c r="AMQ236" s="120"/>
      <c r="AMR236" s="120"/>
      <c r="AMS236" s="121"/>
      <c r="AMT236" s="121"/>
      <c r="AMU236" s="120"/>
      <c r="AMV236" s="122"/>
      <c r="AMW236" s="123"/>
      <c r="AMX236" s="124"/>
      <c r="AMY236" s="123"/>
      <c r="AMZ236" s="121"/>
      <c r="ANA236" s="121"/>
      <c r="ANB236" s="121"/>
      <c r="ANC236" s="121"/>
      <c r="AND236" s="121"/>
      <c r="ANE236" s="121"/>
      <c r="ANF236" s="120"/>
      <c r="ANG236" s="125"/>
      <c r="ANH236" s="121"/>
      <c r="ANI236" s="121"/>
      <c r="ANJ236" s="15"/>
      <c r="ANK236" s="15"/>
      <c r="ANL236" s="120"/>
      <c r="ANM236" s="120"/>
      <c r="ANN236" s="121"/>
      <c r="ANO236" s="121"/>
      <c r="ANP236" s="120"/>
      <c r="ANQ236" s="122"/>
      <c r="ANR236" s="123"/>
      <c r="ANS236" s="124"/>
      <c r="ANT236" s="123"/>
      <c r="ANU236" s="121"/>
      <c r="ANV236" s="121"/>
      <c r="ANW236" s="121"/>
      <c r="ANX236" s="121"/>
      <c r="ANY236" s="121"/>
      <c r="ANZ236" s="121"/>
      <c r="AOA236" s="120"/>
      <c r="AOB236" s="125"/>
      <c r="AOC236" s="121"/>
      <c r="AOD236" s="121"/>
      <c r="AOE236" s="15"/>
      <c r="AOF236" s="15"/>
      <c r="AOG236" s="120"/>
      <c r="AOH236" s="120"/>
      <c r="AOI236" s="121"/>
      <c r="AOJ236" s="121"/>
      <c r="AOK236" s="120"/>
      <c r="AOL236" s="122"/>
      <c r="AOM236" s="123"/>
      <c r="AON236" s="124"/>
      <c r="AOO236" s="123"/>
      <c r="AOP236" s="121"/>
      <c r="AOQ236" s="121"/>
      <c r="AOR236" s="121"/>
      <c r="AOS236" s="121"/>
      <c r="AOT236" s="121"/>
      <c r="AOU236" s="121"/>
      <c r="AOV236" s="120"/>
      <c r="AOW236" s="125"/>
      <c r="AOX236" s="121"/>
      <c r="AOY236" s="121"/>
      <c r="AOZ236" s="15"/>
      <c r="APA236" s="15"/>
      <c r="APB236" s="120"/>
      <c r="APC236" s="120"/>
      <c r="APD236" s="121"/>
      <c r="APE236" s="121"/>
      <c r="APF236" s="120"/>
      <c r="APG236" s="122"/>
      <c r="APH236" s="123"/>
      <c r="API236" s="124"/>
      <c r="APJ236" s="123"/>
      <c r="APK236" s="121"/>
      <c r="APL236" s="121"/>
      <c r="APM236" s="121"/>
      <c r="APN236" s="121"/>
      <c r="APO236" s="121"/>
      <c r="APP236" s="121"/>
      <c r="APQ236" s="120"/>
      <c r="APR236" s="125"/>
      <c r="APS236" s="121"/>
      <c r="APT236" s="121"/>
      <c r="APU236" s="15"/>
      <c r="APV236" s="15"/>
      <c r="APW236" s="120"/>
      <c r="APX236" s="120"/>
      <c r="APY236" s="121"/>
      <c r="APZ236" s="121"/>
      <c r="AQA236" s="120"/>
      <c r="AQB236" s="122"/>
      <c r="AQC236" s="123"/>
      <c r="AQD236" s="124"/>
      <c r="AQE236" s="123"/>
      <c r="AQF236" s="121"/>
      <c r="AQG236" s="121"/>
      <c r="AQH236" s="121"/>
      <c r="AQI236" s="121"/>
      <c r="AQJ236" s="121"/>
      <c r="AQK236" s="121"/>
      <c r="AQL236" s="120"/>
      <c r="AQM236" s="125"/>
      <c r="AQN236" s="121"/>
      <c r="AQO236" s="121"/>
      <c r="AQP236" s="15"/>
      <c r="AQQ236" s="15"/>
      <c r="AQR236" s="120"/>
      <c r="AQS236" s="120"/>
      <c r="AQT236" s="121"/>
      <c r="AQU236" s="121"/>
      <c r="AQV236" s="120"/>
      <c r="AQW236" s="122"/>
      <c r="AQX236" s="123"/>
      <c r="AQY236" s="124"/>
      <c r="AQZ236" s="123"/>
      <c r="ARA236" s="121"/>
      <c r="ARB236" s="121"/>
      <c r="ARC236" s="121"/>
      <c r="ARD236" s="121"/>
      <c r="ARE236" s="121"/>
      <c r="ARF236" s="121"/>
      <c r="ARG236" s="120"/>
      <c r="ARH236" s="125"/>
      <c r="ARI236" s="121"/>
      <c r="ARJ236" s="121"/>
      <c r="ARK236" s="15"/>
      <c r="ARL236" s="15"/>
      <c r="ARM236" s="120"/>
      <c r="ARN236" s="120"/>
      <c r="ARO236" s="121"/>
      <c r="ARP236" s="121"/>
      <c r="ARQ236" s="120"/>
      <c r="ARR236" s="122"/>
      <c r="ARS236" s="123"/>
      <c r="ART236" s="124"/>
      <c r="ARU236" s="123"/>
      <c r="ARV236" s="121"/>
      <c r="ARW236" s="121"/>
      <c r="ARX236" s="121"/>
      <c r="ARY236" s="121"/>
      <c r="ARZ236" s="121"/>
      <c r="ASA236" s="121"/>
      <c r="ASB236" s="120"/>
      <c r="ASC236" s="125"/>
      <c r="ASD236" s="121"/>
      <c r="ASE236" s="121"/>
      <c r="ASF236" s="15"/>
      <c r="ASG236" s="15"/>
      <c r="ASH236" s="120"/>
      <c r="ASI236" s="120"/>
      <c r="ASJ236" s="121"/>
      <c r="ASK236" s="121"/>
      <c r="ASL236" s="120"/>
      <c r="ASM236" s="122"/>
      <c r="ASN236" s="123"/>
      <c r="ASO236" s="124"/>
      <c r="ASP236" s="123"/>
      <c r="ASQ236" s="121"/>
      <c r="ASR236" s="121"/>
      <c r="ASS236" s="121"/>
      <c r="AST236" s="121"/>
      <c r="ASU236" s="121"/>
      <c r="ASV236" s="121"/>
      <c r="ASW236" s="120"/>
      <c r="ASX236" s="125"/>
      <c r="ASY236" s="121"/>
      <c r="ASZ236" s="121"/>
      <c r="ATA236" s="15"/>
      <c r="ATB236" s="15"/>
      <c r="ATC236" s="120"/>
      <c r="ATD236" s="120"/>
      <c r="ATE236" s="121"/>
      <c r="ATF236" s="121"/>
      <c r="ATG236" s="120"/>
      <c r="ATH236" s="122"/>
      <c r="ATI236" s="123"/>
      <c r="ATJ236" s="124"/>
      <c r="ATK236" s="123"/>
      <c r="ATL236" s="121"/>
      <c r="ATM236" s="121"/>
      <c r="ATN236" s="121"/>
      <c r="ATO236" s="121"/>
      <c r="ATP236" s="121"/>
      <c r="ATQ236" s="121"/>
      <c r="ATR236" s="120"/>
      <c r="ATS236" s="125"/>
      <c r="ATT236" s="121"/>
      <c r="ATU236" s="121"/>
      <c r="ATV236" s="15"/>
      <c r="ATW236" s="15"/>
      <c r="ATX236" s="120"/>
      <c r="ATY236" s="120"/>
      <c r="ATZ236" s="121"/>
      <c r="AUA236" s="121"/>
      <c r="AUB236" s="120"/>
      <c r="AUC236" s="122"/>
      <c r="AUD236" s="123"/>
      <c r="AUE236" s="124"/>
      <c r="AUF236" s="123"/>
      <c r="AUG236" s="121"/>
      <c r="AUH236" s="121"/>
      <c r="AUI236" s="121"/>
      <c r="AUJ236" s="121"/>
      <c r="AUK236" s="121"/>
      <c r="AUL236" s="121"/>
      <c r="AUM236" s="120"/>
      <c r="AUN236" s="125"/>
      <c r="AUO236" s="121"/>
      <c r="AUP236" s="121"/>
      <c r="AUQ236" s="15"/>
      <c r="AUR236" s="15"/>
      <c r="AUS236" s="120"/>
      <c r="AUT236" s="120"/>
      <c r="AUU236" s="121"/>
      <c r="AUV236" s="121"/>
      <c r="AUW236" s="120"/>
      <c r="AUX236" s="122"/>
      <c r="AUY236" s="123"/>
      <c r="AUZ236" s="124"/>
      <c r="AVA236" s="123"/>
      <c r="AVB236" s="121"/>
      <c r="AVC236" s="121"/>
      <c r="AVD236" s="121"/>
      <c r="AVE236" s="121"/>
      <c r="AVF236" s="121"/>
      <c r="AVG236" s="121"/>
      <c r="AVH236" s="120"/>
      <c r="AVI236" s="125"/>
      <c r="AVJ236" s="121"/>
      <c r="AVK236" s="121"/>
      <c r="AVL236" s="15"/>
      <c r="AVM236" s="15"/>
      <c r="AVN236" s="120"/>
      <c r="AVO236" s="120"/>
      <c r="AVP236" s="121"/>
      <c r="AVQ236" s="121"/>
      <c r="AVR236" s="120"/>
      <c r="AVS236" s="122"/>
      <c r="AVT236" s="123"/>
      <c r="AVU236" s="124"/>
      <c r="AVV236" s="123"/>
      <c r="AVW236" s="121"/>
      <c r="AVX236" s="121"/>
      <c r="AVY236" s="121"/>
      <c r="AVZ236" s="121"/>
      <c r="AWA236" s="121"/>
      <c r="AWB236" s="121"/>
      <c r="AWC236" s="120"/>
      <c r="AWD236" s="125"/>
      <c r="AWE236" s="121"/>
      <c r="AWF236" s="121"/>
      <c r="AWG236" s="15"/>
      <c r="AWH236" s="15"/>
      <c r="AWI236" s="120"/>
      <c r="AWJ236" s="120"/>
      <c r="AWK236" s="121"/>
      <c r="AWL236" s="121"/>
      <c r="AWM236" s="120"/>
      <c r="AWN236" s="122"/>
      <c r="AWO236" s="123"/>
      <c r="AWP236" s="124"/>
      <c r="AWQ236" s="123"/>
      <c r="AWR236" s="121"/>
      <c r="AWS236" s="121"/>
      <c r="AWT236" s="121"/>
      <c r="AWU236" s="121"/>
      <c r="AWV236" s="121"/>
      <c r="AWW236" s="121"/>
      <c r="AWX236" s="120"/>
      <c r="AWY236" s="125"/>
      <c r="AWZ236" s="121"/>
      <c r="AXA236" s="121"/>
      <c r="AXB236" s="15"/>
      <c r="AXC236" s="15"/>
      <c r="AXD236" s="120"/>
      <c r="AXE236" s="120"/>
      <c r="AXF236" s="121"/>
      <c r="AXG236" s="121"/>
      <c r="AXH236" s="120"/>
      <c r="AXI236" s="122"/>
      <c r="AXJ236" s="123"/>
      <c r="AXK236" s="124"/>
      <c r="AXL236" s="123"/>
      <c r="AXM236" s="121"/>
      <c r="AXN236" s="121"/>
      <c r="AXO236" s="121"/>
      <c r="AXP236" s="121"/>
      <c r="AXQ236" s="121"/>
      <c r="AXR236" s="121"/>
      <c r="AXS236" s="120"/>
      <c r="AXT236" s="125"/>
      <c r="AXU236" s="121"/>
      <c r="AXV236" s="121"/>
      <c r="AXW236" s="15"/>
      <c r="AXX236" s="15"/>
      <c r="AXY236" s="120"/>
      <c r="AXZ236" s="120"/>
      <c r="AYA236" s="121"/>
      <c r="AYB236" s="121"/>
      <c r="AYC236" s="120"/>
      <c r="AYD236" s="122"/>
      <c r="AYE236" s="123"/>
      <c r="AYF236" s="124"/>
      <c r="AYG236" s="123"/>
      <c r="AYH236" s="121"/>
      <c r="AYI236" s="121"/>
      <c r="AYJ236" s="121"/>
      <c r="AYK236" s="121"/>
      <c r="AYL236" s="121"/>
      <c r="AYM236" s="121"/>
      <c r="AYN236" s="120"/>
      <c r="AYO236" s="125"/>
      <c r="AYP236" s="121"/>
      <c r="AYQ236" s="121"/>
      <c r="AYR236" s="15"/>
      <c r="AYS236" s="15"/>
      <c r="AYT236" s="120"/>
      <c r="AYU236" s="120"/>
      <c r="AYV236" s="121"/>
      <c r="AYW236" s="121"/>
      <c r="AYX236" s="120"/>
      <c r="AYY236" s="122"/>
      <c r="AYZ236" s="123"/>
      <c r="AZA236" s="124"/>
      <c r="AZB236" s="123"/>
      <c r="AZC236" s="121"/>
      <c r="AZD236" s="121"/>
      <c r="AZE236" s="121"/>
      <c r="AZF236" s="121"/>
      <c r="AZG236" s="121"/>
      <c r="AZH236" s="121"/>
      <c r="AZI236" s="120"/>
      <c r="AZJ236" s="125"/>
      <c r="AZK236" s="121"/>
      <c r="AZL236" s="121"/>
      <c r="AZM236" s="15"/>
      <c r="AZN236" s="15"/>
      <c r="AZO236" s="120"/>
      <c r="AZP236" s="120"/>
      <c r="AZQ236" s="121"/>
      <c r="AZR236" s="121"/>
      <c r="AZS236" s="120"/>
      <c r="AZT236" s="122"/>
      <c r="AZU236" s="123"/>
      <c r="AZV236" s="124"/>
      <c r="AZW236" s="123"/>
      <c r="AZX236" s="121"/>
      <c r="AZY236" s="121"/>
      <c r="AZZ236" s="121"/>
      <c r="BAA236" s="121"/>
      <c r="BAB236" s="121"/>
      <c r="BAC236" s="121"/>
      <c r="BAD236" s="120"/>
      <c r="BAE236" s="125"/>
      <c r="BAF236" s="121"/>
      <c r="BAG236" s="121"/>
      <c r="BAH236" s="15"/>
      <c r="BAI236" s="15"/>
      <c r="BAJ236" s="120"/>
      <c r="BAK236" s="120"/>
      <c r="BAL236" s="121"/>
      <c r="BAM236" s="121"/>
      <c r="BAN236" s="120"/>
      <c r="BAO236" s="122"/>
      <c r="BAP236" s="123"/>
      <c r="BAQ236" s="124"/>
      <c r="BAR236" s="123"/>
      <c r="BAS236" s="121"/>
      <c r="BAT236" s="121"/>
      <c r="BAU236" s="121"/>
      <c r="BAV236" s="121"/>
      <c r="BAW236" s="121"/>
      <c r="BAX236" s="121"/>
      <c r="BAY236" s="120"/>
      <c r="BAZ236" s="125"/>
      <c r="BBA236" s="121"/>
      <c r="BBB236" s="121"/>
      <c r="BBC236" s="15"/>
      <c r="BBD236" s="15"/>
      <c r="BBE236" s="120"/>
      <c r="BBF236" s="120"/>
      <c r="BBG236" s="121"/>
      <c r="BBH236" s="121"/>
      <c r="BBI236" s="120"/>
      <c r="BBJ236" s="122"/>
      <c r="BBK236" s="123"/>
      <c r="BBL236" s="124"/>
      <c r="BBM236" s="123"/>
      <c r="BBN236" s="121"/>
      <c r="BBO236" s="121"/>
      <c r="BBP236" s="121"/>
      <c r="BBQ236" s="121"/>
      <c r="BBR236" s="121"/>
      <c r="BBS236" s="121"/>
      <c r="BBT236" s="120"/>
      <c r="BBU236" s="125"/>
      <c r="BBV236" s="121"/>
      <c r="BBW236" s="121"/>
      <c r="BBX236" s="15"/>
      <c r="BBY236" s="15"/>
      <c r="BBZ236" s="120"/>
      <c r="BCA236" s="120"/>
      <c r="BCB236" s="121"/>
      <c r="BCC236" s="121"/>
      <c r="BCD236" s="120"/>
      <c r="BCE236" s="122"/>
      <c r="BCF236" s="123"/>
      <c r="BCG236" s="124"/>
      <c r="BCH236" s="123"/>
      <c r="BCI236" s="121"/>
      <c r="BCJ236" s="121"/>
      <c r="BCK236" s="121"/>
      <c r="BCL236" s="121"/>
      <c r="BCM236" s="121"/>
      <c r="BCN236" s="121"/>
      <c r="BCO236" s="120"/>
      <c r="BCP236" s="125"/>
      <c r="BCQ236" s="121"/>
      <c r="BCR236" s="121"/>
      <c r="BCS236" s="15"/>
      <c r="BCT236" s="15"/>
      <c r="BCU236" s="120"/>
      <c r="BCV236" s="120"/>
      <c r="BCW236" s="121"/>
      <c r="BCX236" s="121"/>
      <c r="BCY236" s="120"/>
      <c r="BCZ236" s="122"/>
      <c r="BDA236" s="123"/>
      <c r="BDB236" s="124"/>
      <c r="BDC236" s="123"/>
      <c r="BDD236" s="121"/>
      <c r="BDE236" s="121"/>
      <c r="BDF236" s="121"/>
      <c r="BDG236" s="121"/>
      <c r="BDH236" s="121"/>
      <c r="BDI236" s="121"/>
      <c r="BDJ236" s="120"/>
      <c r="BDK236" s="125"/>
      <c r="BDL236" s="121"/>
      <c r="BDM236" s="121"/>
      <c r="BDN236" s="15"/>
      <c r="BDO236" s="15"/>
      <c r="BDP236" s="120"/>
      <c r="BDQ236" s="120"/>
      <c r="BDR236" s="121"/>
      <c r="BDS236" s="121"/>
      <c r="BDT236" s="120"/>
      <c r="BDU236" s="122"/>
      <c r="BDV236" s="123"/>
      <c r="BDW236" s="124"/>
      <c r="BDX236" s="123"/>
      <c r="BDY236" s="121"/>
      <c r="BDZ236" s="121"/>
      <c r="BEA236" s="121"/>
      <c r="BEB236" s="121"/>
      <c r="BEC236" s="121"/>
      <c r="BED236" s="121"/>
      <c r="BEE236" s="120"/>
      <c r="BEF236" s="125"/>
      <c r="BEG236" s="121"/>
      <c r="BEH236" s="121"/>
      <c r="BEI236" s="15"/>
      <c r="BEJ236" s="15"/>
      <c r="BEK236" s="120"/>
      <c r="BEL236" s="120"/>
      <c r="BEM236" s="121"/>
      <c r="BEN236" s="121"/>
      <c r="BEO236" s="120"/>
      <c r="BEP236" s="122"/>
      <c r="BEQ236" s="123"/>
      <c r="BER236" s="124"/>
      <c r="BES236" s="123"/>
      <c r="BET236" s="121"/>
      <c r="BEU236" s="121"/>
      <c r="BEV236" s="121"/>
      <c r="BEW236" s="121"/>
      <c r="BEX236" s="121"/>
      <c r="BEY236" s="121"/>
      <c r="BEZ236" s="120"/>
      <c r="BFA236" s="125"/>
      <c r="BFB236" s="121"/>
      <c r="BFC236" s="121"/>
      <c r="BFD236" s="15"/>
      <c r="BFE236" s="15"/>
      <c r="BFF236" s="120"/>
      <c r="BFG236" s="120"/>
      <c r="BFH236" s="121"/>
      <c r="BFI236" s="121"/>
      <c r="BFJ236" s="120"/>
      <c r="BFK236" s="122"/>
      <c r="BFL236" s="123"/>
      <c r="BFM236" s="124"/>
      <c r="BFN236" s="123"/>
      <c r="BFO236" s="121"/>
      <c r="BFP236" s="121"/>
      <c r="BFQ236" s="121"/>
      <c r="BFR236" s="121"/>
      <c r="BFS236" s="121"/>
      <c r="BFT236" s="121"/>
      <c r="BFU236" s="120"/>
      <c r="BFV236" s="125"/>
      <c r="BFW236" s="121"/>
      <c r="BFX236" s="121"/>
      <c r="BFY236" s="15"/>
      <c r="BFZ236" s="15"/>
      <c r="BGA236" s="120"/>
      <c r="BGB236" s="120"/>
      <c r="BGC236" s="121"/>
      <c r="BGD236" s="121"/>
      <c r="BGE236" s="120"/>
      <c r="BGF236" s="122"/>
      <c r="BGG236" s="123"/>
      <c r="BGH236" s="124"/>
      <c r="BGI236" s="123"/>
      <c r="BGJ236" s="121"/>
      <c r="BGK236" s="121"/>
      <c r="BGL236" s="121"/>
      <c r="BGM236" s="121"/>
      <c r="BGN236" s="121"/>
      <c r="BGO236" s="121"/>
      <c r="BGP236" s="120"/>
      <c r="BGQ236" s="125"/>
      <c r="BGR236" s="121"/>
      <c r="BGS236" s="121"/>
      <c r="BGT236" s="15"/>
      <c r="BGU236" s="15"/>
      <c r="BGV236" s="120"/>
      <c r="BGW236" s="120"/>
      <c r="BGX236" s="121"/>
      <c r="BGY236" s="121"/>
      <c r="BGZ236" s="120"/>
      <c r="BHA236" s="122"/>
      <c r="BHB236" s="123"/>
      <c r="BHC236" s="124"/>
      <c r="BHD236" s="123"/>
      <c r="BHE236" s="121"/>
      <c r="BHF236" s="121"/>
      <c r="BHG236" s="121"/>
      <c r="BHH236" s="121"/>
      <c r="BHI236" s="121"/>
      <c r="BHJ236" s="121"/>
      <c r="BHK236" s="120"/>
      <c r="BHL236" s="125"/>
      <c r="BHM236" s="121"/>
      <c r="BHN236" s="121"/>
      <c r="BHO236" s="15"/>
      <c r="BHP236" s="15"/>
      <c r="BHQ236" s="120"/>
      <c r="BHR236" s="120"/>
      <c r="BHS236" s="121"/>
      <c r="BHT236" s="121"/>
      <c r="BHU236" s="120"/>
      <c r="BHV236" s="122"/>
      <c r="BHW236" s="123"/>
      <c r="BHX236" s="124"/>
      <c r="BHY236" s="123"/>
      <c r="BHZ236" s="121"/>
      <c r="BIA236" s="121"/>
      <c r="BIB236" s="121"/>
      <c r="BIC236" s="121"/>
      <c r="BID236" s="121"/>
      <c r="BIE236" s="121"/>
      <c r="BIF236" s="120"/>
      <c r="BIG236" s="125"/>
      <c r="BIH236" s="121"/>
      <c r="BII236" s="121"/>
      <c r="BIJ236" s="15"/>
      <c r="BIK236" s="15"/>
      <c r="BIL236" s="120"/>
      <c r="BIM236" s="120"/>
      <c r="BIN236" s="121"/>
      <c r="BIO236" s="121"/>
      <c r="BIP236" s="120"/>
      <c r="BIQ236" s="122"/>
      <c r="BIR236" s="123"/>
      <c r="BIS236" s="124"/>
      <c r="BIT236" s="123"/>
      <c r="BIU236" s="121"/>
      <c r="BIV236" s="121"/>
      <c r="BIW236" s="121"/>
      <c r="BIX236" s="121"/>
      <c r="BIY236" s="121"/>
      <c r="BIZ236" s="121"/>
      <c r="BJA236" s="120"/>
      <c r="BJB236" s="125"/>
      <c r="BJC236" s="121"/>
      <c r="BJD236" s="121"/>
      <c r="BJE236" s="15"/>
      <c r="BJF236" s="15"/>
      <c r="BJG236" s="120"/>
      <c r="BJH236" s="120"/>
      <c r="BJI236" s="121"/>
      <c r="BJJ236" s="121"/>
      <c r="BJK236" s="120"/>
      <c r="BJL236" s="122"/>
      <c r="BJM236" s="123"/>
      <c r="BJN236" s="124"/>
      <c r="BJO236" s="123"/>
      <c r="BJP236" s="121"/>
      <c r="BJQ236" s="121"/>
      <c r="BJR236" s="121"/>
      <c r="BJS236" s="121"/>
      <c r="BJT236" s="121"/>
      <c r="BJU236" s="121"/>
      <c r="BJV236" s="120"/>
      <c r="BJW236" s="125"/>
      <c r="BJX236" s="121"/>
      <c r="BJY236" s="121"/>
      <c r="BJZ236" s="15"/>
      <c r="BKA236" s="15"/>
      <c r="BKB236" s="120"/>
      <c r="BKC236" s="120"/>
      <c r="BKD236" s="121"/>
      <c r="BKE236" s="121"/>
      <c r="BKF236" s="120"/>
      <c r="BKG236" s="122"/>
      <c r="BKH236" s="123"/>
      <c r="BKI236" s="124"/>
      <c r="BKJ236" s="123"/>
      <c r="BKK236" s="121"/>
      <c r="BKL236" s="121"/>
      <c r="BKM236" s="121"/>
      <c r="BKN236" s="121"/>
      <c r="BKO236" s="121"/>
      <c r="BKP236" s="121"/>
      <c r="BKQ236" s="120"/>
      <c r="BKR236" s="125"/>
      <c r="BKS236" s="121"/>
      <c r="BKT236" s="121"/>
      <c r="BKU236" s="15"/>
      <c r="BKV236" s="15"/>
      <c r="BKW236" s="120"/>
      <c r="BKX236" s="120"/>
      <c r="BKY236" s="121"/>
      <c r="BKZ236" s="121"/>
      <c r="BLA236" s="120"/>
      <c r="BLB236" s="122"/>
      <c r="BLC236" s="123"/>
      <c r="BLD236" s="124"/>
      <c r="BLE236" s="123"/>
      <c r="BLF236" s="121"/>
      <c r="BLG236" s="121"/>
      <c r="BLH236" s="121"/>
      <c r="BLI236" s="121"/>
      <c r="BLJ236" s="121"/>
      <c r="BLK236" s="121"/>
      <c r="BLL236" s="120"/>
      <c r="BLM236" s="125"/>
      <c r="BLN236" s="121"/>
      <c r="BLO236" s="121"/>
      <c r="BLP236" s="15"/>
      <c r="BLQ236" s="15"/>
      <c r="BLR236" s="120"/>
      <c r="BLS236" s="120"/>
      <c r="BLT236" s="121"/>
      <c r="BLU236" s="121"/>
      <c r="BLV236" s="120"/>
      <c r="BLW236" s="122"/>
      <c r="BLX236" s="123"/>
      <c r="BLY236" s="124"/>
      <c r="BLZ236" s="123"/>
      <c r="BMA236" s="121"/>
      <c r="BMB236" s="121"/>
      <c r="BMC236" s="121"/>
      <c r="BMD236" s="121"/>
      <c r="BME236" s="121"/>
      <c r="BMF236" s="121"/>
      <c r="BMG236" s="120"/>
      <c r="BMH236" s="125"/>
      <c r="BMI236" s="121"/>
      <c r="BMJ236" s="121"/>
      <c r="BMK236" s="15"/>
      <c r="BML236" s="15"/>
      <c r="BMM236" s="120"/>
      <c r="BMN236" s="120"/>
      <c r="BMO236" s="121"/>
      <c r="BMP236" s="121"/>
      <c r="BMQ236" s="120"/>
      <c r="BMR236" s="122"/>
      <c r="BMS236" s="123"/>
      <c r="BMT236" s="124"/>
      <c r="BMU236" s="123"/>
      <c r="BMV236" s="121"/>
      <c r="BMW236" s="121"/>
      <c r="BMX236" s="121"/>
      <c r="BMY236" s="121"/>
      <c r="BMZ236" s="121"/>
      <c r="BNA236" s="121"/>
      <c r="BNB236" s="120"/>
      <c r="BNC236" s="125"/>
      <c r="BND236" s="121"/>
      <c r="BNE236" s="121"/>
      <c r="BNF236" s="15"/>
      <c r="BNG236" s="15"/>
      <c r="BNH236" s="120"/>
      <c r="BNI236" s="120"/>
      <c r="BNJ236" s="121"/>
      <c r="BNK236" s="121"/>
      <c r="BNL236" s="120"/>
      <c r="BNM236" s="122"/>
      <c r="BNN236" s="123"/>
      <c r="BNO236" s="124"/>
      <c r="BNP236" s="123"/>
      <c r="BNQ236" s="121"/>
      <c r="BNR236" s="121"/>
      <c r="BNS236" s="121"/>
      <c r="BNT236" s="121"/>
      <c r="BNU236" s="121"/>
      <c r="BNV236" s="121"/>
      <c r="BNW236" s="120"/>
      <c r="BNX236" s="125"/>
      <c r="BNY236" s="121"/>
      <c r="BNZ236" s="121"/>
      <c r="BOA236" s="15"/>
      <c r="BOB236" s="15"/>
      <c r="BOC236" s="120"/>
      <c r="BOD236" s="120"/>
      <c r="BOE236" s="121"/>
      <c r="BOF236" s="121"/>
      <c r="BOG236" s="120"/>
      <c r="BOH236" s="122"/>
      <c r="BOI236" s="123"/>
      <c r="BOJ236" s="124"/>
      <c r="BOK236" s="123"/>
      <c r="BOL236" s="121"/>
      <c r="BOM236" s="121"/>
      <c r="BON236" s="121"/>
      <c r="BOO236" s="121"/>
      <c r="BOP236" s="121"/>
      <c r="BOQ236" s="121"/>
      <c r="BOR236" s="120"/>
      <c r="BOS236" s="125"/>
      <c r="BOT236" s="121"/>
      <c r="BOU236" s="121"/>
      <c r="BOV236" s="15"/>
      <c r="BOW236" s="15"/>
      <c r="BOX236" s="120"/>
      <c r="BOY236" s="120"/>
      <c r="BOZ236" s="121"/>
      <c r="BPA236" s="121"/>
      <c r="BPB236" s="120"/>
      <c r="BPC236" s="122"/>
      <c r="BPD236" s="123"/>
      <c r="BPE236" s="124"/>
      <c r="BPF236" s="123"/>
      <c r="BPG236" s="121"/>
      <c r="BPH236" s="121"/>
      <c r="BPI236" s="121"/>
      <c r="BPJ236" s="121"/>
      <c r="BPK236" s="121"/>
      <c r="BPL236" s="121"/>
      <c r="BPM236" s="120"/>
      <c r="BPN236" s="125"/>
      <c r="BPO236" s="121"/>
      <c r="BPP236" s="121"/>
      <c r="BPQ236" s="15"/>
      <c r="BPR236" s="15"/>
      <c r="BPS236" s="120"/>
      <c r="BPT236" s="120"/>
      <c r="BPU236" s="121"/>
      <c r="BPV236" s="121"/>
      <c r="BPW236" s="120"/>
      <c r="BPX236" s="122"/>
      <c r="BPY236" s="123"/>
      <c r="BPZ236" s="124"/>
      <c r="BQA236" s="123"/>
      <c r="BQB236" s="121"/>
      <c r="BQC236" s="121"/>
      <c r="BQD236" s="121"/>
      <c r="BQE236" s="121"/>
      <c r="BQF236" s="121"/>
      <c r="BQG236" s="121"/>
      <c r="BQH236" s="120"/>
      <c r="BQI236" s="125"/>
      <c r="BQJ236" s="121"/>
      <c r="BQK236" s="121"/>
      <c r="BQL236" s="15"/>
      <c r="BQM236" s="15"/>
      <c r="BQN236" s="120"/>
      <c r="BQO236" s="120"/>
      <c r="BQP236" s="121"/>
      <c r="BQQ236" s="121"/>
      <c r="BQR236" s="120"/>
      <c r="BQS236" s="122"/>
      <c r="BQT236" s="123"/>
      <c r="BQU236" s="124"/>
      <c r="BQV236" s="123"/>
      <c r="BQW236" s="121"/>
      <c r="BQX236" s="121"/>
      <c r="BQY236" s="121"/>
      <c r="BQZ236" s="121"/>
      <c r="BRA236" s="121"/>
      <c r="BRB236" s="121"/>
      <c r="BRC236" s="120"/>
      <c r="BRD236" s="125"/>
      <c r="BRE236" s="121"/>
      <c r="BRF236" s="121"/>
      <c r="BRG236" s="15"/>
      <c r="BRH236" s="15"/>
      <c r="BRI236" s="120"/>
      <c r="BRJ236" s="120"/>
      <c r="BRK236" s="121"/>
      <c r="BRL236" s="121"/>
      <c r="BRM236" s="120"/>
      <c r="BRN236" s="122"/>
      <c r="BRO236" s="123"/>
      <c r="BRP236" s="124"/>
      <c r="BRQ236" s="123"/>
      <c r="BRR236" s="121"/>
      <c r="BRS236" s="121"/>
      <c r="BRT236" s="121"/>
      <c r="BRU236" s="121"/>
      <c r="BRV236" s="121"/>
      <c r="BRW236" s="121"/>
      <c r="BRX236" s="120"/>
      <c r="BRY236" s="125"/>
      <c r="BRZ236" s="121"/>
      <c r="BSA236" s="121"/>
      <c r="BSB236" s="15"/>
      <c r="BSC236" s="15"/>
      <c r="BSD236" s="120"/>
      <c r="BSE236" s="120"/>
      <c r="BSF236" s="121"/>
      <c r="BSG236" s="121"/>
      <c r="BSH236" s="120"/>
      <c r="BSI236" s="122"/>
      <c r="BSJ236" s="123"/>
      <c r="BSK236" s="124"/>
      <c r="BSL236" s="123"/>
      <c r="BSM236" s="121"/>
      <c r="BSN236" s="121"/>
      <c r="BSO236" s="121"/>
      <c r="BSP236" s="121"/>
      <c r="BSQ236" s="121"/>
      <c r="BSR236" s="121"/>
      <c r="BSS236" s="120"/>
      <c r="BST236" s="125"/>
      <c r="BSU236" s="121"/>
      <c r="BSV236" s="121"/>
      <c r="BSW236" s="15"/>
      <c r="BSX236" s="15"/>
      <c r="BSY236" s="120"/>
      <c r="BSZ236" s="120"/>
      <c r="BTA236" s="121"/>
      <c r="BTB236" s="121"/>
      <c r="BTC236" s="120"/>
      <c r="BTD236" s="122"/>
      <c r="BTE236" s="123"/>
      <c r="BTF236" s="124"/>
      <c r="BTG236" s="123"/>
      <c r="BTH236" s="121"/>
      <c r="BTI236" s="121"/>
      <c r="BTJ236" s="121"/>
      <c r="BTK236" s="121"/>
      <c r="BTL236" s="121"/>
      <c r="BTM236" s="121"/>
      <c r="BTN236" s="120"/>
      <c r="BTO236" s="125"/>
      <c r="BTP236" s="121"/>
      <c r="BTQ236" s="121"/>
      <c r="BTR236" s="15"/>
      <c r="BTS236" s="15"/>
      <c r="BTT236" s="120"/>
      <c r="BTU236" s="120"/>
      <c r="BTV236" s="121"/>
      <c r="BTW236" s="121"/>
      <c r="BTX236" s="120"/>
      <c r="BTY236" s="122"/>
      <c r="BTZ236" s="123"/>
      <c r="BUA236" s="124"/>
      <c r="BUB236" s="123"/>
      <c r="BUC236" s="121"/>
      <c r="BUD236" s="121"/>
      <c r="BUE236" s="121"/>
      <c r="BUF236" s="121"/>
      <c r="BUG236" s="121"/>
      <c r="BUH236" s="121"/>
      <c r="BUI236" s="120"/>
      <c r="BUJ236" s="125"/>
      <c r="BUK236" s="121"/>
      <c r="BUL236" s="121"/>
      <c r="BUM236" s="15"/>
      <c r="BUN236" s="15"/>
      <c r="BUO236" s="120"/>
      <c r="BUP236" s="120"/>
      <c r="BUQ236" s="121"/>
      <c r="BUR236" s="121"/>
      <c r="BUS236" s="120"/>
      <c r="BUT236" s="122"/>
      <c r="BUU236" s="123"/>
      <c r="BUV236" s="124"/>
      <c r="BUW236" s="123"/>
      <c r="BUX236" s="121"/>
      <c r="BUY236" s="121"/>
      <c r="BUZ236" s="121"/>
      <c r="BVA236" s="121"/>
      <c r="BVB236" s="121"/>
      <c r="BVC236" s="121"/>
      <c r="BVD236" s="120"/>
      <c r="BVE236" s="125"/>
      <c r="BVF236" s="121"/>
      <c r="BVG236" s="121"/>
      <c r="BVH236" s="15"/>
      <c r="BVI236" s="15"/>
      <c r="BVJ236" s="120"/>
      <c r="BVK236" s="120"/>
      <c r="BVL236" s="121"/>
      <c r="BVM236" s="121"/>
      <c r="BVN236" s="120"/>
      <c r="BVO236" s="122"/>
      <c r="BVP236" s="123"/>
      <c r="BVQ236" s="124"/>
      <c r="BVR236" s="123"/>
      <c r="BVS236" s="121"/>
      <c r="BVT236" s="121"/>
      <c r="BVU236" s="121"/>
      <c r="BVV236" s="121"/>
      <c r="BVW236" s="121"/>
      <c r="BVX236" s="121"/>
      <c r="BVY236" s="120"/>
      <c r="BVZ236" s="125"/>
      <c r="BWA236" s="121"/>
      <c r="BWB236" s="121"/>
      <c r="BWC236" s="15"/>
      <c r="BWD236" s="15"/>
      <c r="BWE236" s="120"/>
      <c r="BWF236" s="120"/>
      <c r="BWG236" s="121"/>
      <c r="BWH236" s="121"/>
      <c r="BWI236" s="120"/>
      <c r="BWJ236" s="122"/>
      <c r="BWK236" s="123"/>
      <c r="BWL236" s="124"/>
      <c r="BWM236" s="123"/>
      <c r="BWN236" s="121"/>
      <c r="BWO236" s="121"/>
      <c r="BWP236" s="121"/>
      <c r="BWQ236" s="121"/>
      <c r="BWR236" s="121"/>
      <c r="BWS236" s="121"/>
      <c r="BWT236" s="120"/>
      <c r="BWU236" s="125"/>
      <c r="BWV236" s="121"/>
      <c r="BWW236" s="121"/>
      <c r="BWX236" s="15"/>
      <c r="BWY236" s="15"/>
      <c r="BWZ236" s="120"/>
      <c r="BXA236" s="120"/>
      <c r="BXB236" s="121"/>
      <c r="BXC236" s="121"/>
      <c r="BXD236" s="120"/>
      <c r="BXE236" s="122"/>
      <c r="BXF236" s="123"/>
      <c r="BXG236" s="124"/>
      <c r="BXH236" s="123"/>
      <c r="BXI236" s="121"/>
      <c r="BXJ236" s="121"/>
      <c r="BXK236" s="121"/>
      <c r="BXL236" s="121"/>
      <c r="BXM236" s="121"/>
      <c r="BXN236" s="121"/>
      <c r="BXO236" s="120"/>
      <c r="BXP236" s="125"/>
      <c r="BXQ236" s="121"/>
      <c r="BXR236" s="121"/>
      <c r="BXS236" s="15"/>
      <c r="BXT236" s="15"/>
      <c r="BXU236" s="120"/>
      <c r="BXV236" s="120"/>
      <c r="BXW236" s="121"/>
      <c r="BXX236" s="121"/>
      <c r="BXY236" s="120"/>
      <c r="BXZ236" s="122"/>
      <c r="BYA236" s="123"/>
      <c r="BYB236" s="124"/>
      <c r="BYC236" s="123"/>
      <c r="BYD236" s="121"/>
      <c r="BYE236" s="121"/>
      <c r="BYF236" s="121"/>
      <c r="BYG236" s="121"/>
      <c r="BYH236" s="121"/>
      <c r="BYI236" s="121"/>
      <c r="BYJ236" s="120"/>
      <c r="BYK236" s="125"/>
      <c r="BYL236" s="121"/>
      <c r="BYM236" s="121"/>
      <c r="BYN236" s="15"/>
      <c r="BYO236" s="15"/>
      <c r="BYP236" s="120"/>
      <c r="BYQ236" s="120"/>
      <c r="BYR236" s="121"/>
      <c r="BYS236" s="121"/>
      <c r="BYT236" s="120"/>
      <c r="BYU236" s="122"/>
      <c r="BYV236" s="123"/>
      <c r="BYW236" s="124"/>
      <c r="BYX236" s="123"/>
      <c r="BYY236" s="121"/>
      <c r="BYZ236" s="121"/>
      <c r="BZA236" s="121"/>
      <c r="BZB236" s="121"/>
      <c r="BZC236" s="121"/>
      <c r="BZD236" s="121"/>
      <c r="BZE236" s="120"/>
      <c r="BZF236" s="125"/>
      <c r="BZG236" s="121"/>
      <c r="BZH236" s="121"/>
      <c r="BZI236" s="15"/>
      <c r="BZJ236" s="15"/>
      <c r="BZK236" s="120"/>
      <c r="BZL236" s="120"/>
      <c r="BZM236" s="121"/>
      <c r="BZN236" s="121"/>
      <c r="BZO236" s="120"/>
      <c r="BZP236" s="122"/>
      <c r="BZQ236" s="123"/>
      <c r="BZR236" s="124"/>
      <c r="BZS236" s="123"/>
      <c r="BZT236" s="121"/>
      <c r="BZU236" s="121"/>
      <c r="BZV236" s="121"/>
      <c r="BZW236" s="121"/>
      <c r="BZX236" s="121"/>
      <c r="BZY236" s="121"/>
      <c r="BZZ236" s="120"/>
      <c r="CAA236" s="125"/>
      <c r="CAB236" s="121"/>
      <c r="CAC236" s="121"/>
      <c r="CAD236" s="15"/>
      <c r="CAE236" s="15"/>
      <c r="CAF236" s="120"/>
      <c r="CAG236" s="120"/>
      <c r="CAH236" s="121"/>
      <c r="CAI236" s="121"/>
      <c r="CAJ236" s="120"/>
      <c r="CAK236" s="122"/>
      <c r="CAL236" s="123"/>
      <c r="CAM236" s="124"/>
      <c r="CAN236" s="123"/>
      <c r="CAO236" s="121"/>
      <c r="CAP236" s="121"/>
      <c r="CAQ236" s="121"/>
      <c r="CAR236" s="121"/>
      <c r="CAS236" s="121"/>
      <c r="CAT236" s="121"/>
      <c r="CAU236" s="120"/>
      <c r="CAV236" s="125"/>
      <c r="CAW236" s="121"/>
      <c r="CAX236" s="121"/>
      <c r="CAY236" s="15"/>
      <c r="CAZ236" s="15"/>
      <c r="CBA236" s="120"/>
      <c r="CBB236" s="120"/>
      <c r="CBC236" s="121"/>
      <c r="CBD236" s="121"/>
      <c r="CBE236" s="120"/>
      <c r="CBF236" s="122"/>
      <c r="CBG236" s="123"/>
      <c r="CBH236" s="124"/>
      <c r="CBI236" s="123"/>
      <c r="CBJ236" s="121"/>
      <c r="CBK236" s="121"/>
      <c r="CBL236" s="121"/>
      <c r="CBM236" s="121"/>
      <c r="CBN236" s="121"/>
      <c r="CBO236" s="121"/>
      <c r="CBP236" s="120"/>
      <c r="CBQ236" s="125"/>
      <c r="CBR236" s="121"/>
      <c r="CBS236" s="121"/>
      <c r="CBT236" s="15"/>
      <c r="CBU236" s="15"/>
      <c r="CBV236" s="120"/>
      <c r="CBW236" s="120"/>
      <c r="CBX236" s="121"/>
      <c r="CBY236" s="121"/>
      <c r="CBZ236" s="120"/>
      <c r="CCA236" s="122"/>
      <c r="CCB236" s="123"/>
      <c r="CCC236" s="124"/>
      <c r="CCD236" s="123"/>
      <c r="CCE236" s="121"/>
      <c r="CCF236" s="121"/>
      <c r="CCG236" s="121"/>
      <c r="CCH236" s="121"/>
      <c r="CCI236" s="121"/>
      <c r="CCJ236" s="121"/>
      <c r="CCK236" s="120"/>
      <c r="CCL236" s="125"/>
      <c r="CCM236" s="121"/>
      <c r="CCN236" s="121"/>
      <c r="CCO236" s="15"/>
      <c r="CCP236" s="15"/>
      <c r="CCQ236" s="120"/>
      <c r="CCR236" s="120"/>
      <c r="CCS236" s="121"/>
      <c r="CCT236" s="121"/>
      <c r="CCU236" s="120"/>
      <c r="CCV236" s="122"/>
      <c r="CCW236" s="123"/>
      <c r="CCX236" s="124"/>
      <c r="CCY236" s="123"/>
      <c r="CCZ236" s="121"/>
      <c r="CDA236" s="121"/>
      <c r="CDB236" s="121"/>
      <c r="CDC236" s="121"/>
      <c r="CDD236" s="121"/>
      <c r="CDE236" s="121"/>
      <c r="CDF236" s="120"/>
      <c r="CDG236" s="125"/>
      <c r="CDH236" s="121"/>
      <c r="CDI236" s="121"/>
      <c r="CDJ236" s="15"/>
      <c r="CDK236" s="15"/>
      <c r="CDL236" s="120"/>
      <c r="CDM236" s="120"/>
      <c r="CDN236" s="121"/>
      <c r="CDO236" s="121"/>
      <c r="CDP236" s="120"/>
      <c r="CDQ236" s="122"/>
      <c r="CDR236" s="123"/>
      <c r="CDS236" s="124"/>
      <c r="CDT236" s="123"/>
      <c r="CDU236" s="121"/>
      <c r="CDV236" s="121"/>
      <c r="CDW236" s="121"/>
      <c r="CDX236" s="121"/>
      <c r="CDY236" s="121"/>
      <c r="CDZ236" s="121"/>
      <c r="CEA236" s="120"/>
      <c r="CEB236" s="125"/>
      <c r="CEC236" s="121"/>
      <c r="CED236" s="121"/>
      <c r="CEE236" s="15"/>
      <c r="CEF236" s="15"/>
      <c r="CEG236" s="120"/>
      <c r="CEH236" s="120"/>
      <c r="CEI236" s="121"/>
      <c r="CEJ236" s="121"/>
      <c r="CEK236" s="120"/>
      <c r="CEL236" s="122"/>
      <c r="CEM236" s="123"/>
      <c r="CEN236" s="124"/>
      <c r="CEO236" s="123"/>
      <c r="CEP236" s="121"/>
      <c r="CEQ236" s="121"/>
      <c r="CER236" s="121"/>
      <c r="CES236" s="121"/>
      <c r="CET236" s="121"/>
      <c r="CEU236" s="121"/>
      <c r="CEV236" s="120"/>
      <c r="CEW236" s="125"/>
      <c r="CEX236" s="121"/>
      <c r="CEY236" s="121"/>
      <c r="CEZ236" s="15"/>
      <c r="CFA236" s="15"/>
      <c r="CFB236" s="120"/>
      <c r="CFC236" s="120"/>
      <c r="CFD236" s="121"/>
      <c r="CFE236" s="121"/>
      <c r="CFF236" s="120"/>
      <c r="CFG236" s="122"/>
      <c r="CFH236" s="123"/>
      <c r="CFI236" s="124"/>
      <c r="CFJ236" s="123"/>
      <c r="CFK236" s="121"/>
      <c r="CFL236" s="121"/>
      <c r="CFM236" s="121"/>
      <c r="CFN236" s="121"/>
      <c r="CFO236" s="121"/>
      <c r="CFP236" s="121"/>
      <c r="CFQ236" s="120"/>
      <c r="CFR236" s="125"/>
      <c r="CFS236" s="121"/>
      <c r="CFT236" s="121"/>
      <c r="CFU236" s="15"/>
      <c r="CFV236" s="15"/>
      <c r="CFW236" s="120"/>
      <c r="CFX236" s="120"/>
      <c r="CFY236" s="121"/>
      <c r="CFZ236" s="121"/>
      <c r="CGA236" s="120"/>
      <c r="CGB236" s="122"/>
      <c r="CGC236" s="123"/>
      <c r="CGD236" s="124"/>
      <c r="CGE236" s="123"/>
      <c r="CGF236" s="121"/>
      <c r="CGG236" s="121"/>
      <c r="CGH236" s="121"/>
      <c r="CGI236" s="121"/>
      <c r="CGJ236" s="121"/>
      <c r="CGK236" s="121"/>
      <c r="CGL236" s="120"/>
      <c r="CGM236" s="125"/>
      <c r="CGN236" s="121"/>
      <c r="CGO236" s="121"/>
      <c r="CGP236" s="15"/>
      <c r="CGQ236" s="15"/>
      <c r="CGR236" s="120"/>
      <c r="CGS236" s="120"/>
      <c r="CGT236" s="121"/>
      <c r="CGU236" s="121"/>
      <c r="CGV236" s="120"/>
      <c r="CGW236" s="122"/>
      <c r="CGX236" s="123"/>
      <c r="CGY236" s="124"/>
      <c r="CGZ236" s="123"/>
      <c r="CHA236" s="121"/>
      <c r="CHB236" s="121"/>
      <c r="CHC236" s="121"/>
      <c r="CHD236" s="121"/>
      <c r="CHE236" s="121"/>
      <c r="CHF236" s="121"/>
      <c r="CHG236" s="120"/>
      <c r="CHH236" s="125"/>
      <c r="CHI236" s="121"/>
      <c r="CHJ236" s="121"/>
      <c r="CHK236" s="15"/>
      <c r="CHL236" s="15"/>
      <c r="CHM236" s="120"/>
      <c r="CHN236" s="120"/>
      <c r="CHO236" s="121"/>
      <c r="CHP236" s="121"/>
      <c r="CHQ236" s="120"/>
      <c r="CHR236" s="122"/>
      <c r="CHS236" s="123"/>
      <c r="CHT236" s="124"/>
      <c r="CHU236" s="123"/>
      <c r="CHV236" s="121"/>
      <c r="CHW236" s="121"/>
      <c r="CHX236" s="121"/>
      <c r="CHY236" s="121"/>
      <c r="CHZ236" s="121"/>
      <c r="CIA236" s="121"/>
      <c r="CIB236" s="120"/>
      <c r="CIC236" s="125"/>
      <c r="CID236" s="121"/>
      <c r="CIE236" s="121"/>
      <c r="CIF236" s="15"/>
      <c r="CIG236" s="15"/>
      <c r="CIH236" s="120"/>
      <c r="CII236" s="120"/>
      <c r="CIJ236" s="121"/>
      <c r="CIK236" s="121"/>
      <c r="CIL236" s="120"/>
      <c r="CIM236" s="122"/>
      <c r="CIN236" s="123"/>
      <c r="CIO236" s="124"/>
      <c r="CIP236" s="123"/>
      <c r="CIQ236" s="121"/>
      <c r="CIR236" s="121"/>
      <c r="CIS236" s="121"/>
      <c r="CIT236" s="121"/>
      <c r="CIU236" s="121"/>
      <c r="CIV236" s="121"/>
      <c r="CIW236" s="120"/>
      <c r="CIX236" s="125"/>
      <c r="CIY236" s="121"/>
      <c r="CIZ236" s="121"/>
      <c r="CJA236" s="15"/>
      <c r="CJB236" s="15"/>
      <c r="CJC236" s="120"/>
      <c r="CJD236" s="120"/>
      <c r="CJE236" s="121"/>
      <c r="CJF236" s="121"/>
      <c r="CJG236" s="120"/>
      <c r="CJH236" s="122"/>
      <c r="CJI236" s="123"/>
      <c r="CJJ236" s="124"/>
      <c r="CJK236" s="123"/>
      <c r="CJL236" s="121"/>
      <c r="CJM236" s="121"/>
      <c r="CJN236" s="121"/>
      <c r="CJO236" s="121"/>
      <c r="CJP236" s="121"/>
      <c r="CJQ236" s="121"/>
      <c r="CJR236" s="120"/>
      <c r="CJS236" s="125"/>
      <c r="CJT236" s="121"/>
      <c r="CJU236" s="121"/>
      <c r="CJV236" s="15"/>
      <c r="CJW236" s="15"/>
      <c r="CJX236" s="120"/>
      <c r="CJY236" s="120"/>
      <c r="CJZ236" s="121"/>
      <c r="CKA236" s="121"/>
      <c r="CKB236" s="120"/>
      <c r="CKC236" s="122"/>
      <c r="CKD236" s="123"/>
      <c r="CKE236" s="124"/>
      <c r="CKF236" s="123"/>
      <c r="CKG236" s="121"/>
      <c r="CKH236" s="121"/>
      <c r="CKI236" s="121"/>
      <c r="CKJ236" s="121"/>
      <c r="CKK236" s="121"/>
      <c r="CKL236" s="121"/>
      <c r="CKM236" s="120"/>
      <c r="CKN236" s="125"/>
      <c r="CKO236" s="121"/>
      <c r="CKP236" s="121"/>
      <c r="CKQ236" s="15"/>
      <c r="CKR236" s="15"/>
      <c r="CKS236" s="120"/>
      <c r="CKT236" s="120"/>
      <c r="CKU236" s="121"/>
      <c r="CKV236" s="121"/>
      <c r="CKW236" s="120"/>
      <c r="CKX236" s="122"/>
      <c r="CKY236" s="123"/>
      <c r="CKZ236" s="124"/>
      <c r="CLA236" s="123"/>
      <c r="CLB236" s="121"/>
      <c r="CLC236" s="121"/>
      <c r="CLD236" s="121"/>
      <c r="CLE236" s="121"/>
      <c r="CLF236" s="121"/>
      <c r="CLG236" s="121"/>
      <c r="CLH236" s="120"/>
      <c r="CLI236" s="125"/>
      <c r="CLJ236" s="121"/>
      <c r="CLK236" s="121"/>
      <c r="CLL236" s="15"/>
      <c r="CLM236" s="15"/>
      <c r="CLN236" s="120"/>
      <c r="CLO236" s="120"/>
      <c r="CLP236" s="121"/>
      <c r="CLQ236" s="121"/>
      <c r="CLR236" s="120"/>
      <c r="CLS236" s="122"/>
      <c r="CLT236" s="123"/>
      <c r="CLU236" s="124"/>
      <c r="CLV236" s="123"/>
      <c r="CLW236" s="121"/>
      <c r="CLX236" s="121"/>
      <c r="CLY236" s="121"/>
      <c r="CLZ236" s="121"/>
      <c r="CMA236" s="121"/>
      <c r="CMB236" s="121"/>
      <c r="CMC236" s="120"/>
      <c r="CMD236" s="125"/>
      <c r="CME236" s="121"/>
      <c r="CMF236" s="121"/>
      <c r="CMG236" s="15"/>
      <c r="CMH236" s="15"/>
      <c r="CMI236" s="120"/>
      <c r="CMJ236" s="120"/>
      <c r="CMK236" s="121"/>
      <c r="CML236" s="121"/>
      <c r="CMM236" s="120"/>
      <c r="CMN236" s="122"/>
      <c r="CMO236" s="123"/>
      <c r="CMP236" s="124"/>
      <c r="CMQ236" s="123"/>
      <c r="CMR236" s="121"/>
      <c r="CMS236" s="121"/>
      <c r="CMT236" s="121"/>
      <c r="CMU236" s="121"/>
      <c r="CMV236" s="121"/>
      <c r="CMW236" s="121"/>
      <c r="CMX236" s="120"/>
      <c r="CMY236" s="125"/>
      <c r="CMZ236" s="121"/>
      <c r="CNA236" s="121"/>
      <c r="CNB236" s="15"/>
      <c r="CNC236" s="15"/>
      <c r="CND236" s="120"/>
      <c r="CNE236" s="120"/>
      <c r="CNF236" s="121"/>
      <c r="CNG236" s="121"/>
      <c r="CNH236" s="120"/>
      <c r="CNI236" s="122"/>
      <c r="CNJ236" s="123"/>
      <c r="CNK236" s="124"/>
      <c r="CNL236" s="123"/>
      <c r="CNM236" s="121"/>
      <c r="CNN236" s="121"/>
      <c r="CNO236" s="121"/>
      <c r="CNP236" s="121"/>
      <c r="CNQ236" s="121"/>
      <c r="CNR236" s="121"/>
      <c r="CNS236" s="120"/>
      <c r="CNT236" s="125"/>
      <c r="CNU236" s="121"/>
      <c r="CNV236" s="121"/>
      <c r="CNW236" s="15"/>
      <c r="CNX236" s="15"/>
      <c r="CNY236" s="120"/>
      <c r="CNZ236" s="120"/>
      <c r="COA236" s="121"/>
      <c r="COB236" s="121"/>
      <c r="COC236" s="120"/>
      <c r="COD236" s="122"/>
      <c r="COE236" s="123"/>
      <c r="COF236" s="124"/>
      <c r="COG236" s="123"/>
      <c r="COH236" s="121"/>
      <c r="COI236" s="121"/>
      <c r="COJ236" s="121"/>
      <c r="COK236" s="121"/>
      <c r="COL236" s="121"/>
      <c r="COM236" s="121"/>
      <c r="CON236" s="120"/>
      <c r="COO236" s="125"/>
      <c r="COP236" s="121"/>
      <c r="COQ236" s="121"/>
      <c r="COR236" s="15"/>
      <c r="COS236" s="15"/>
      <c r="COT236" s="120"/>
      <c r="COU236" s="120"/>
      <c r="COV236" s="121"/>
      <c r="COW236" s="121"/>
      <c r="COX236" s="120"/>
      <c r="COY236" s="122"/>
      <c r="COZ236" s="123"/>
      <c r="CPA236" s="124"/>
      <c r="CPB236" s="123"/>
      <c r="CPC236" s="121"/>
      <c r="CPD236" s="121"/>
      <c r="CPE236" s="121"/>
      <c r="CPF236" s="121"/>
      <c r="CPG236" s="121"/>
      <c r="CPH236" s="121"/>
      <c r="CPI236" s="120"/>
      <c r="CPJ236" s="125"/>
      <c r="CPK236" s="121"/>
      <c r="CPL236" s="121"/>
      <c r="CPM236" s="15"/>
      <c r="CPN236" s="15"/>
      <c r="CPO236" s="120"/>
      <c r="CPP236" s="120"/>
      <c r="CPQ236" s="121"/>
      <c r="CPR236" s="121"/>
      <c r="CPS236" s="120"/>
      <c r="CPT236" s="122"/>
      <c r="CPU236" s="123"/>
      <c r="CPV236" s="124"/>
      <c r="CPW236" s="123"/>
      <c r="CPX236" s="121"/>
      <c r="CPY236" s="121"/>
      <c r="CPZ236" s="121"/>
      <c r="CQA236" s="121"/>
      <c r="CQB236" s="121"/>
      <c r="CQC236" s="121"/>
      <c r="CQD236" s="120"/>
      <c r="CQE236" s="125"/>
      <c r="CQF236" s="121"/>
      <c r="CQG236" s="121"/>
      <c r="CQH236" s="15"/>
      <c r="CQI236" s="15"/>
      <c r="CQJ236" s="120"/>
      <c r="CQK236" s="120"/>
      <c r="CQL236" s="121"/>
      <c r="CQM236" s="121"/>
      <c r="CQN236" s="120"/>
      <c r="CQO236" s="122"/>
      <c r="CQP236" s="123"/>
      <c r="CQQ236" s="124"/>
      <c r="CQR236" s="123"/>
      <c r="CQS236" s="121"/>
      <c r="CQT236" s="121"/>
      <c r="CQU236" s="121"/>
      <c r="CQV236" s="121"/>
      <c r="CQW236" s="121"/>
      <c r="CQX236" s="121"/>
      <c r="CQY236" s="120"/>
      <c r="CQZ236" s="125"/>
      <c r="CRA236" s="121"/>
      <c r="CRB236" s="121"/>
      <c r="CRC236" s="15"/>
      <c r="CRD236" s="15"/>
      <c r="CRE236" s="120"/>
      <c r="CRF236" s="120"/>
      <c r="CRG236" s="121"/>
      <c r="CRH236" s="121"/>
      <c r="CRI236" s="120"/>
      <c r="CRJ236" s="122"/>
      <c r="CRK236" s="123"/>
      <c r="CRL236" s="124"/>
      <c r="CRM236" s="123"/>
      <c r="CRN236" s="121"/>
      <c r="CRO236" s="121"/>
      <c r="CRP236" s="121"/>
      <c r="CRQ236" s="121"/>
      <c r="CRR236" s="121"/>
      <c r="CRS236" s="121"/>
      <c r="CRT236" s="120"/>
      <c r="CRU236" s="125"/>
      <c r="CRV236" s="121"/>
      <c r="CRW236" s="121"/>
      <c r="CRX236" s="15"/>
      <c r="CRY236" s="15"/>
      <c r="CRZ236" s="120"/>
      <c r="CSA236" s="120"/>
      <c r="CSB236" s="121"/>
      <c r="CSC236" s="121"/>
      <c r="CSD236" s="120"/>
      <c r="CSE236" s="122"/>
      <c r="CSF236" s="123"/>
      <c r="CSG236" s="124"/>
      <c r="CSH236" s="123"/>
      <c r="CSI236" s="121"/>
      <c r="CSJ236" s="121"/>
      <c r="CSK236" s="121"/>
      <c r="CSL236" s="121"/>
      <c r="CSM236" s="121"/>
      <c r="CSN236" s="121"/>
      <c r="CSO236" s="120"/>
      <c r="CSP236" s="125"/>
      <c r="CSQ236" s="121"/>
      <c r="CSR236" s="121"/>
      <c r="CSS236" s="15"/>
      <c r="CST236" s="15"/>
      <c r="CSU236" s="120"/>
      <c r="CSV236" s="120"/>
      <c r="CSW236" s="121"/>
      <c r="CSX236" s="121"/>
      <c r="CSY236" s="120"/>
      <c r="CSZ236" s="122"/>
      <c r="CTA236" s="123"/>
      <c r="CTB236" s="124"/>
      <c r="CTC236" s="123"/>
      <c r="CTD236" s="121"/>
      <c r="CTE236" s="121"/>
      <c r="CTF236" s="121"/>
      <c r="CTG236" s="121"/>
      <c r="CTH236" s="121"/>
      <c r="CTI236" s="121"/>
      <c r="CTJ236" s="120"/>
      <c r="CTK236" s="125"/>
      <c r="CTL236" s="121"/>
      <c r="CTM236" s="121"/>
      <c r="CTN236" s="15"/>
      <c r="CTO236" s="15"/>
      <c r="CTP236" s="120"/>
      <c r="CTQ236" s="120"/>
      <c r="CTR236" s="121"/>
      <c r="CTS236" s="121"/>
      <c r="CTT236" s="120"/>
      <c r="CTU236" s="122"/>
      <c r="CTV236" s="123"/>
      <c r="CTW236" s="124"/>
      <c r="CTX236" s="123"/>
      <c r="CTY236" s="121"/>
      <c r="CTZ236" s="121"/>
      <c r="CUA236" s="121"/>
      <c r="CUB236" s="121"/>
      <c r="CUC236" s="121"/>
      <c r="CUD236" s="121"/>
      <c r="CUE236" s="120"/>
      <c r="CUF236" s="125"/>
      <c r="CUG236" s="121"/>
      <c r="CUH236" s="121"/>
      <c r="CUI236" s="15"/>
      <c r="CUJ236" s="15"/>
      <c r="CUK236" s="120"/>
      <c r="CUL236" s="120"/>
      <c r="CUM236" s="121"/>
      <c r="CUN236" s="121"/>
      <c r="CUO236" s="120"/>
      <c r="CUP236" s="122"/>
      <c r="CUQ236" s="123"/>
      <c r="CUR236" s="124"/>
      <c r="CUS236" s="123"/>
      <c r="CUT236" s="121"/>
      <c r="CUU236" s="121"/>
      <c r="CUV236" s="121"/>
      <c r="CUW236" s="121"/>
      <c r="CUX236" s="121"/>
      <c r="CUY236" s="121"/>
      <c r="CUZ236" s="120"/>
      <c r="CVA236" s="125"/>
      <c r="CVB236" s="121"/>
      <c r="CVC236" s="121"/>
      <c r="CVD236" s="15"/>
      <c r="CVE236" s="15"/>
      <c r="CVF236" s="120"/>
      <c r="CVG236" s="120"/>
      <c r="CVH236" s="121"/>
      <c r="CVI236" s="121"/>
      <c r="CVJ236" s="120"/>
      <c r="CVK236" s="122"/>
      <c r="CVL236" s="123"/>
      <c r="CVM236" s="124"/>
      <c r="CVN236" s="123"/>
      <c r="CVO236" s="121"/>
      <c r="CVP236" s="121"/>
      <c r="CVQ236" s="121"/>
      <c r="CVR236" s="121"/>
      <c r="CVS236" s="121"/>
      <c r="CVT236" s="121"/>
      <c r="CVU236" s="120"/>
      <c r="CVV236" s="125"/>
      <c r="CVW236" s="121"/>
      <c r="CVX236" s="121"/>
      <c r="CVY236" s="15"/>
      <c r="CVZ236" s="15"/>
      <c r="CWA236" s="120"/>
      <c r="CWB236" s="120"/>
      <c r="CWC236" s="121"/>
      <c r="CWD236" s="121"/>
      <c r="CWE236" s="120"/>
      <c r="CWF236" s="122"/>
      <c r="CWG236" s="123"/>
      <c r="CWH236" s="124"/>
      <c r="CWI236" s="123"/>
      <c r="CWJ236" s="121"/>
      <c r="CWK236" s="121"/>
      <c r="CWL236" s="121"/>
      <c r="CWM236" s="121"/>
      <c r="CWN236" s="121"/>
      <c r="CWO236" s="121"/>
      <c r="CWP236" s="120"/>
      <c r="CWQ236" s="125"/>
      <c r="CWR236" s="121"/>
      <c r="CWS236" s="121"/>
      <c r="CWT236" s="15"/>
      <c r="CWU236" s="15"/>
      <c r="CWV236" s="120"/>
      <c r="CWW236" s="120"/>
      <c r="CWX236" s="121"/>
      <c r="CWY236" s="121"/>
      <c r="CWZ236" s="120"/>
      <c r="CXA236" s="122"/>
      <c r="CXB236" s="123"/>
      <c r="CXC236" s="124"/>
      <c r="CXD236" s="123"/>
      <c r="CXE236" s="121"/>
      <c r="CXF236" s="121"/>
      <c r="CXG236" s="121"/>
      <c r="CXH236" s="121"/>
      <c r="CXI236" s="121"/>
      <c r="CXJ236" s="121"/>
      <c r="CXK236" s="120"/>
      <c r="CXL236" s="125"/>
      <c r="CXM236" s="121"/>
      <c r="CXN236" s="121"/>
      <c r="CXO236" s="15"/>
      <c r="CXP236" s="15"/>
      <c r="CXQ236" s="120"/>
      <c r="CXR236" s="120"/>
      <c r="CXS236" s="121"/>
      <c r="CXT236" s="121"/>
      <c r="CXU236" s="120"/>
      <c r="CXV236" s="122"/>
      <c r="CXW236" s="123"/>
      <c r="CXX236" s="124"/>
      <c r="CXY236" s="123"/>
      <c r="CXZ236" s="121"/>
      <c r="CYA236" s="121"/>
      <c r="CYB236" s="121"/>
      <c r="CYC236" s="121"/>
      <c r="CYD236" s="121"/>
      <c r="CYE236" s="121"/>
      <c r="CYF236" s="120"/>
      <c r="CYG236" s="125"/>
      <c r="CYH236" s="121"/>
      <c r="CYI236" s="121"/>
      <c r="CYJ236" s="15"/>
      <c r="CYK236" s="15"/>
      <c r="CYL236" s="120"/>
      <c r="CYM236" s="120"/>
      <c r="CYN236" s="121"/>
      <c r="CYO236" s="121"/>
      <c r="CYP236" s="120"/>
      <c r="CYQ236" s="122"/>
      <c r="CYR236" s="123"/>
      <c r="CYS236" s="124"/>
      <c r="CYT236" s="123"/>
      <c r="CYU236" s="121"/>
      <c r="CYV236" s="121"/>
      <c r="CYW236" s="121"/>
      <c r="CYX236" s="121"/>
      <c r="CYY236" s="121"/>
      <c r="CYZ236" s="121"/>
      <c r="CZA236" s="120"/>
      <c r="CZB236" s="125"/>
      <c r="CZC236" s="121"/>
      <c r="CZD236" s="121"/>
      <c r="CZE236" s="15"/>
      <c r="CZF236" s="15"/>
      <c r="CZG236" s="120"/>
      <c r="CZH236" s="120"/>
      <c r="CZI236" s="121"/>
      <c r="CZJ236" s="121"/>
      <c r="CZK236" s="120"/>
      <c r="CZL236" s="122"/>
      <c r="CZM236" s="123"/>
      <c r="CZN236" s="124"/>
      <c r="CZO236" s="123"/>
      <c r="CZP236" s="121"/>
      <c r="CZQ236" s="121"/>
      <c r="CZR236" s="121"/>
      <c r="CZS236" s="121"/>
      <c r="CZT236" s="121"/>
      <c r="CZU236" s="121"/>
      <c r="CZV236" s="120"/>
      <c r="CZW236" s="125"/>
      <c r="CZX236" s="121"/>
      <c r="CZY236" s="121"/>
      <c r="CZZ236" s="15"/>
      <c r="DAA236" s="15"/>
      <c r="DAB236" s="120"/>
      <c r="DAC236" s="120"/>
      <c r="DAD236" s="121"/>
      <c r="DAE236" s="121"/>
      <c r="DAF236" s="120"/>
      <c r="DAG236" s="122"/>
      <c r="DAH236" s="123"/>
      <c r="DAI236" s="124"/>
      <c r="DAJ236" s="123"/>
      <c r="DAK236" s="121"/>
      <c r="DAL236" s="121"/>
      <c r="DAM236" s="121"/>
      <c r="DAN236" s="121"/>
      <c r="DAO236" s="121"/>
      <c r="DAP236" s="121"/>
      <c r="DAQ236" s="120"/>
      <c r="DAR236" s="125"/>
      <c r="DAS236" s="121"/>
      <c r="DAT236" s="121"/>
      <c r="DAU236" s="15"/>
      <c r="DAV236" s="15"/>
      <c r="DAW236" s="120"/>
      <c r="DAX236" s="120"/>
      <c r="DAY236" s="121"/>
      <c r="DAZ236" s="121"/>
      <c r="DBA236" s="120"/>
      <c r="DBB236" s="122"/>
      <c r="DBC236" s="123"/>
      <c r="DBD236" s="124"/>
      <c r="DBE236" s="123"/>
      <c r="DBF236" s="121"/>
      <c r="DBG236" s="121"/>
      <c r="DBH236" s="121"/>
      <c r="DBI236" s="121"/>
      <c r="DBJ236" s="121"/>
      <c r="DBK236" s="121"/>
      <c r="DBL236" s="120"/>
      <c r="DBM236" s="125"/>
      <c r="DBN236" s="121"/>
      <c r="DBO236" s="121"/>
      <c r="DBP236" s="15"/>
      <c r="DBQ236" s="15"/>
      <c r="DBR236" s="120"/>
      <c r="DBS236" s="120"/>
      <c r="DBT236" s="121"/>
      <c r="DBU236" s="121"/>
      <c r="DBV236" s="120"/>
      <c r="DBW236" s="122"/>
      <c r="DBX236" s="123"/>
      <c r="DBY236" s="124"/>
      <c r="DBZ236" s="123"/>
      <c r="DCA236" s="121"/>
      <c r="DCB236" s="121"/>
      <c r="DCC236" s="121"/>
      <c r="DCD236" s="121"/>
      <c r="DCE236" s="121"/>
      <c r="DCF236" s="121"/>
      <c r="DCG236" s="120"/>
      <c r="DCH236" s="125"/>
      <c r="DCI236" s="121"/>
      <c r="DCJ236" s="121"/>
      <c r="DCK236" s="15"/>
      <c r="DCL236" s="15"/>
      <c r="DCM236" s="120"/>
      <c r="DCN236" s="120"/>
      <c r="DCO236" s="121"/>
      <c r="DCP236" s="121"/>
      <c r="DCQ236" s="120"/>
      <c r="DCR236" s="122"/>
      <c r="DCS236" s="123"/>
      <c r="DCT236" s="124"/>
      <c r="DCU236" s="123"/>
      <c r="DCV236" s="121"/>
      <c r="DCW236" s="121"/>
      <c r="DCX236" s="121"/>
      <c r="DCY236" s="121"/>
      <c r="DCZ236" s="121"/>
      <c r="DDA236" s="121"/>
      <c r="DDB236" s="120"/>
      <c r="DDC236" s="125"/>
      <c r="DDD236" s="121"/>
      <c r="DDE236" s="121"/>
      <c r="DDF236" s="15"/>
      <c r="DDG236" s="15"/>
      <c r="DDH236" s="120"/>
      <c r="DDI236" s="120"/>
      <c r="DDJ236" s="121"/>
      <c r="DDK236" s="121"/>
      <c r="DDL236" s="120"/>
      <c r="DDM236" s="122"/>
      <c r="DDN236" s="123"/>
      <c r="DDO236" s="124"/>
      <c r="DDP236" s="123"/>
      <c r="DDQ236" s="121"/>
      <c r="DDR236" s="121"/>
      <c r="DDS236" s="121"/>
      <c r="DDT236" s="121"/>
      <c r="DDU236" s="121"/>
      <c r="DDV236" s="121"/>
      <c r="DDW236" s="120"/>
      <c r="DDX236" s="125"/>
      <c r="DDY236" s="121"/>
      <c r="DDZ236" s="121"/>
      <c r="DEA236" s="15"/>
      <c r="DEB236" s="15"/>
      <c r="DEC236" s="120"/>
      <c r="DED236" s="120"/>
      <c r="DEE236" s="121"/>
      <c r="DEF236" s="121"/>
      <c r="DEG236" s="120"/>
      <c r="DEH236" s="122"/>
      <c r="DEI236" s="123"/>
      <c r="DEJ236" s="124"/>
      <c r="DEK236" s="123"/>
      <c r="DEL236" s="121"/>
      <c r="DEM236" s="121"/>
      <c r="DEN236" s="121"/>
      <c r="DEO236" s="121"/>
      <c r="DEP236" s="121"/>
      <c r="DEQ236" s="121"/>
      <c r="DER236" s="120"/>
      <c r="DES236" s="125"/>
      <c r="DET236" s="121"/>
      <c r="DEU236" s="121"/>
      <c r="DEV236" s="15"/>
      <c r="DEW236" s="15"/>
      <c r="DEX236" s="120"/>
      <c r="DEY236" s="120"/>
      <c r="DEZ236" s="121"/>
      <c r="DFA236" s="121"/>
      <c r="DFB236" s="120"/>
      <c r="DFC236" s="122"/>
      <c r="DFD236" s="123"/>
      <c r="DFE236" s="124"/>
      <c r="DFF236" s="123"/>
      <c r="DFG236" s="121"/>
      <c r="DFH236" s="121"/>
      <c r="DFI236" s="121"/>
      <c r="DFJ236" s="121"/>
      <c r="DFK236" s="121"/>
      <c r="DFL236" s="121"/>
      <c r="DFM236" s="120"/>
      <c r="DFN236" s="125"/>
      <c r="DFO236" s="121"/>
      <c r="DFP236" s="121"/>
      <c r="DFQ236" s="15"/>
      <c r="DFR236" s="15"/>
      <c r="DFS236" s="120"/>
      <c r="DFT236" s="120"/>
      <c r="DFU236" s="121"/>
      <c r="DFV236" s="121"/>
      <c r="DFW236" s="120"/>
      <c r="DFX236" s="122"/>
      <c r="DFY236" s="123"/>
      <c r="DFZ236" s="124"/>
      <c r="DGA236" s="123"/>
      <c r="DGB236" s="121"/>
      <c r="DGC236" s="121"/>
      <c r="DGD236" s="121"/>
      <c r="DGE236" s="121"/>
      <c r="DGF236" s="121"/>
      <c r="DGG236" s="121"/>
      <c r="DGH236" s="120"/>
      <c r="DGI236" s="125"/>
      <c r="DGJ236" s="121"/>
      <c r="DGK236" s="121"/>
      <c r="DGL236" s="15"/>
      <c r="DGM236" s="15"/>
      <c r="DGN236" s="120"/>
      <c r="DGO236" s="120"/>
      <c r="DGP236" s="121"/>
      <c r="DGQ236" s="121"/>
      <c r="DGR236" s="120"/>
      <c r="DGS236" s="122"/>
      <c r="DGT236" s="123"/>
      <c r="DGU236" s="124"/>
      <c r="DGV236" s="123"/>
      <c r="DGW236" s="121"/>
      <c r="DGX236" s="121"/>
      <c r="DGY236" s="121"/>
      <c r="DGZ236" s="121"/>
      <c r="DHA236" s="121"/>
      <c r="DHB236" s="121"/>
      <c r="DHC236" s="120"/>
      <c r="DHD236" s="125"/>
      <c r="DHE236" s="121"/>
      <c r="DHF236" s="121"/>
      <c r="DHG236" s="15"/>
      <c r="DHH236" s="15"/>
      <c r="DHI236" s="120"/>
      <c r="DHJ236" s="120"/>
      <c r="DHK236" s="121"/>
      <c r="DHL236" s="121"/>
      <c r="DHM236" s="120"/>
      <c r="DHN236" s="122"/>
      <c r="DHO236" s="123"/>
      <c r="DHP236" s="124"/>
      <c r="DHQ236" s="123"/>
      <c r="DHR236" s="121"/>
      <c r="DHS236" s="121"/>
      <c r="DHT236" s="121"/>
      <c r="DHU236" s="121"/>
      <c r="DHV236" s="121"/>
      <c r="DHW236" s="121"/>
      <c r="DHX236" s="120"/>
      <c r="DHY236" s="125"/>
      <c r="DHZ236" s="121"/>
      <c r="DIA236" s="121"/>
      <c r="DIB236" s="15"/>
      <c r="DIC236" s="15"/>
      <c r="DID236" s="120"/>
      <c r="DIE236" s="120"/>
      <c r="DIF236" s="121"/>
      <c r="DIG236" s="121"/>
      <c r="DIH236" s="120"/>
      <c r="DII236" s="122"/>
      <c r="DIJ236" s="123"/>
      <c r="DIK236" s="124"/>
      <c r="DIL236" s="123"/>
      <c r="DIM236" s="121"/>
      <c r="DIN236" s="121"/>
      <c r="DIO236" s="121"/>
      <c r="DIP236" s="121"/>
      <c r="DIQ236" s="121"/>
      <c r="DIR236" s="121"/>
      <c r="DIS236" s="120"/>
      <c r="DIT236" s="125"/>
      <c r="DIU236" s="121"/>
      <c r="DIV236" s="121"/>
      <c r="DIW236" s="15"/>
      <c r="DIX236" s="15"/>
      <c r="DIY236" s="120"/>
      <c r="DIZ236" s="120"/>
      <c r="DJA236" s="121"/>
      <c r="DJB236" s="121"/>
      <c r="DJC236" s="120"/>
      <c r="DJD236" s="122"/>
      <c r="DJE236" s="123"/>
      <c r="DJF236" s="124"/>
      <c r="DJG236" s="123"/>
      <c r="DJH236" s="121"/>
      <c r="DJI236" s="121"/>
      <c r="DJJ236" s="121"/>
      <c r="DJK236" s="121"/>
      <c r="DJL236" s="121"/>
      <c r="DJM236" s="121"/>
      <c r="DJN236" s="120"/>
      <c r="DJO236" s="125"/>
      <c r="DJP236" s="121"/>
      <c r="DJQ236" s="121"/>
      <c r="DJR236" s="15"/>
      <c r="DJS236" s="15"/>
      <c r="DJT236" s="120"/>
      <c r="DJU236" s="120"/>
      <c r="DJV236" s="121"/>
      <c r="DJW236" s="121"/>
      <c r="DJX236" s="120"/>
      <c r="DJY236" s="122"/>
      <c r="DJZ236" s="123"/>
      <c r="DKA236" s="124"/>
      <c r="DKB236" s="123"/>
      <c r="DKC236" s="121"/>
      <c r="DKD236" s="121"/>
      <c r="DKE236" s="121"/>
      <c r="DKF236" s="121"/>
      <c r="DKG236" s="121"/>
      <c r="DKH236" s="121"/>
      <c r="DKI236" s="120"/>
      <c r="DKJ236" s="125"/>
      <c r="DKK236" s="121"/>
      <c r="DKL236" s="121"/>
      <c r="DKM236" s="15"/>
      <c r="DKN236" s="15"/>
      <c r="DKO236" s="120"/>
      <c r="DKP236" s="120"/>
      <c r="DKQ236" s="121"/>
      <c r="DKR236" s="121"/>
      <c r="DKS236" s="120"/>
      <c r="DKT236" s="122"/>
      <c r="DKU236" s="123"/>
      <c r="DKV236" s="124"/>
      <c r="DKW236" s="123"/>
      <c r="DKX236" s="121"/>
      <c r="DKY236" s="121"/>
      <c r="DKZ236" s="121"/>
      <c r="DLA236" s="121"/>
      <c r="DLB236" s="121"/>
      <c r="DLC236" s="121"/>
      <c r="DLD236" s="120"/>
      <c r="DLE236" s="125"/>
      <c r="DLF236" s="121"/>
      <c r="DLG236" s="121"/>
      <c r="DLH236" s="15"/>
      <c r="DLI236" s="15"/>
      <c r="DLJ236" s="120"/>
      <c r="DLK236" s="120"/>
      <c r="DLL236" s="121"/>
      <c r="DLM236" s="121"/>
      <c r="DLN236" s="120"/>
      <c r="DLO236" s="122"/>
      <c r="DLP236" s="123"/>
      <c r="DLQ236" s="124"/>
      <c r="DLR236" s="123"/>
      <c r="DLS236" s="121"/>
      <c r="DLT236" s="121"/>
      <c r="DLU236" s="121"/>
      <c r="DLV236" s="121"/>
      <c r="DLW236" s="121"/>
      <c r="DLX236" s="121"/>
      <c r="DLY236" s="120"/>
      <c r="DLZ236" s="125"/>
      <c r="DMA236" s="121"/>
      <c r="DMB236" s="121"/>
      <c r="DMC236" s="15"/>
      <c r="DMD236" s="15"/>
      <c r="DME236" s="120"/>
      <c r="DMF236" s="120"/>
      <c r="DMG236" s="121"/>
      <c r="DMH236" s="121"/>
      <c r="DMI236" s="120"/>
      <c r="DMJ236" s="122"/>
      <c r="DMK236" s="123"/>
      <c r="DML236" s="124"/>
      <c r="DMM236" s="123"/>
      <c r="DMN236" s="121"/>
      <c r="DMO236" s="121"/>
      <c r="DMP236" s="121"/>
      <c r="DMQ236" s="121"/>
      <c r="DMR236" s="121"/>
      <c r="DMS236" s="121"/>
      <c r="DMT236" s="120"/>
      <c r="DMU236" s="125"/>
      <c r="DMV236" s="121"/>
      <c r="DMW236" s="121"/>
      <c r="DMX236" s="15"/>
      <c r="DMY236" s="15"/>
      <c r="DMZ236" s="120"/>
      <c r="DNA236" s="120"/>
      <c r="DNB236" s="121"/>
      <c r="DNC236" s="121"/>
      <c r="DND236" s="120"/>
      <c r="DNE236" s="122"/>
      <c r="DNF236" s="123"/>
      <c r="DNG236" s="124"/>
      <c r="DNH236" s="123"/>
      <c r="DNI236" s="121"/>
      <c r="DNJ236" s="121"/>
      <c r="DNK236" s="121"/>
      <c r="DNL236" s="121"/>
      <c r="DNM236" s="121"/>
      <c r="DNN236" s="121"/>
      <c r="DNO236" s="120"/>
      <c r="DNP236" s="125"/>
      <c r="DNQ236" s="121"/>
      <c r="DNR236" s="121"/>
      <c r="DNS236" s="15"/>
      <c r="DNT236" s="15"/>
      <c r="DNU236" s="120"/>
      <c r="DNV236" s="120"/>
      <c r="DNW236" s="121"/>
      <c r="DNX236" s="121"/>
      <c r="DNY236" s="120"/>
      <c r="DNZ236" s="122"/>
      <c r="DOA236" s="123"/>
      <c r="DOB236" s="124"/>
      <c r="DOC236" s="123"/>
      <c r="DOD236" s="121"/>
      <c r="DOE236" s="121"/>
      <c r="DOF236" s="121"/>
      <c r="DOG236" s="121"/>
      <c r="DOH236" s="121"/>
      <c r="DOI236" s="121"/>
      <c r="DOJ236" s="120"/>
      <c r="DOK236" s="125"/>
      <c r="DOL236" s="121"/>
      <c r="DOM236" s="121"/>
      <c r="DON236" s="15"/>
      <c r="DOO236" s="15"/>
      <c r="DOP236" s="120"/>
      <c r="DOQ236" s="120"/>
      <c r="DOR236" s="121"/>
      <c r="DOS236" s="121"/>
      <c r="DOT236" s="120"/>
      <c r="DOU236" s="122"/>
      <c r="DOV236" s="123"/>
      <c r="DOW236" s="124"/>
      <c r="DOX236" s="123"/>
      <c r="DOY236" s="121"/>
      <c r="DOZ236" s="121"/>
      <c r="DPA236" s="121"/>
      <c r="DPB236" s="121"/>
      <c r="DPC236" s="121"/>
      <c r="DPD236" s="121"/>
      <c r="DPE236" s="120"/>
      <c r="DPF236" s="125"/>
      <c r="DPG236" s="121"/>
      <c r="DPH236" s="121"/>
      <c r="DPI236" s="15"/>
      <c r="DPJ236" s="15"/>
      <c r="DPK236" s="120"/>
      <c r="DPL236" s="120"/>
      <c r="DPM236" s="121"/>
      <c r="DPN236" s="121"/>
      <c r="DPO236" s="120"/>
      <c r="DPP236" s="122"/>
      <c r="DPQ236" s="123"/>
      <c r="DPR236" s="124"/>
      <c r="DPS236" s="123"/>
      <c r="DPT236" s="121"/>
      <c r="DPU236" s="121"/>
      <c r="DPV236" s="121"/>
      <c r="DPW236" s="121"/>
      <c r="DPX236" s="121"/>
      <c r="DPY236" s="121"/>
      <c r="DPZ236" s="120"/>
      <c r="DQA236" s="125"/>
      <c r="DQB236" s="121"/>
      <c r="DQC236" s="121"/>
      <c r="DQD236" s="15"/>
      <c r="DQE236" s="15"/>
      <c r="DQF236" s="120"/>
      <c r="DQG236" s="120"/>
      <c r="DQH236" s="121"/>
      <c r="DQI236" s="121"/>
      <c r="DQJ236" s="120"/>
      <c r="DQK236" s="122"/>
      <c r="DQL236" s="123"/>
      <c r="DQM236" s="124"/>
      <c r="DQN236" s="123"/>
      <c r="DQO236" s="121"/>
      <c r="DQP236" s="121"/>
      <c r="DQQ236" s="121"/>
      <c r="DQR236" s="121"/>
      <c r="DQS236" s="121"/>
      <c r="DQT236" s="121"/>
      <c r="DQU236" s="120"/>
      <c r="DQV236" s="125"/>
      <c r="DQW236" s="121"/>
      <c r="DQX236" s="121"/>
      <c r="DQY236" s="15"/>
      <c r="DQZ236" s="15"/>
      <c r="DRA236" s="120"/>
      <c r="DRB236" s="120"/>
      <c r="DRC236" s="121"/>
      <c r="DRD236" s="121"/>
      <c r="DRE236" s="120"/>
      <c r="DRF236" s="122"/>
      <c r="DRG236" s="123"/>
      <c r="DRH236" s="124"/>
      <c r="DRI236" s="123"/>
      <c r="DRJ236" s="121"/>
      <c r="DRK236" s="121"/>
      <c r="DRL236" s="121"/>
      <c r="DRM236" s="121"/>
      <c r="DRN236" s="121"/>
      <c r="DRO236" s="121"/>
      <c r="DRP236" s="120"/>
      <c r="DRQ236" s="125"/>
      <c r="DRR236" s="121"/>
      <c r="DRS236" s="121"/>
      <c r="DRT236" s="15"/>
      <c r="DRU236" s="15"/>
      <c r="DRV236" s="120"/>
      <c r="DRW236" s="120"/>
      <c r="DRX236" s="121"/>
      <c r="DRY236" s="121"/>
      <c r="DRZ236" s="120"/>
      <c r="DSA236" s="122"/>
      <c r="DSB236" s="123"/>
      <c r="DSC236" s="124"/>
      <c r="DSD236" s="123"/>
      <c r="DSE236" s="121"/>
      <c r="DSF236" s="121"/>
      <c r="DSG236" s="121"/>
      <c r="DSH236" s="121"/>
      <c r="DSI236" s="121"/>
      <c r="DSJ236" s="121"/>
      <c r="DSK236" s="120"/>
      <c r="DSL236" s="125"/>
      <c r="DSM236" s="121"/>
      <c r="DSN236" s="121"/>
      <c r="DSO236" s="15"/>
      <c r="DSP236" s="15"/>
      <c r="DSQ236" s="120"/>
      <c r="DSR236" s="120"/>
      <c r="DSS236" s="121"/>
      <c r="DST236" s="121"/>
      <c r="DSU236" s="120"/>
      <c r="DSV236" s="122"/>
      <c r="DSW236" s="123"/>
      <c r="DSX236" s="124"/>
      <c r="DSY236" s="123"/>
      <c r="DSZ236" s="121"/>
      <c r="DTA236" s="121"/>
      <c r="DTB236" s="121"/>
      <c r="DTC236" s="121"/>
      <c r="DTD236" s="121"/>
      <c r="DTE236" s="121"/>
      <c r="DTF236" s="120"/>
      <c r="DTG236" s="125"/>
      <c r="DTH236" s="121"/>
      <c r="DTI236" s="121"/>
      <c r="DTJ236" s="15"/>
      <c r="DTK236" s="15"/>
      <c r="DTL236" s="120"/>
      <c r="DTM236" s="120"/>
      <c r="DTN236" s="121"/>
      <c r="DTO236" s="121"/>
      <c r="DTP236" s="120"/>
      <c r="DTQ236" s="122"/>
      <c r="DTR236" s="123"/>
      <c r="DTS236" s="124"/>
      <c r="DTT236" s="123"/>
      <c r="DTU236" s="121"/>
      <c r="DTV236" s="121"/>
      <c r="DTW236" s="121"/>
      <c r="DTX236" s="121"/>
      <c r="DTY236" s="121"/>
      <c r="DTZ236" s="121"/>
      <c r="DUA236" s="120"/>
      <c r="DUB236" s="125"/>
      <c r="DUC236" s="121"/>
      <c r="DUD236" s="121"/>
      <c r="DUE236" s="15"/>
      <c r="DUF236" s="15"/>
      <c r="DUG236" s="120"/>
      <c r="DUH236" s="120"/>
      <c r="DUI236" s="121"/>
      <c r="DUJ236" s="121"/>
      <c r="DUK236" s="120"/>
      <c r="DUL236" s="122"/>
      <c r="DUM236" s="123"/>
      <c r="DUN236" s="124"/>
      <c r="DUO236" s="123"/>
      <c r="DUP236" s="121"/>
      <c r="DUQ236" s="121"/>
      <c r="DUR236" s="121"/>
      <c r="DUS236" s="121"/>
      <c r="DUT236" s="121"/>
      <c r="DUU236" s="121"/>
      <c r="DUV236" s="120"/>
      <c r="DUW236" s="125"/>
      <c r="DUX236" s="121"/>
      <c r="DUY236" s="121"/>
      <c r="DUZ236" s="15"/>
      <c r="DVA236" s="15"/>
      <c r="DVB236" s="120"/>
      <c r="DVC236" s="120"/>
      <c r="DVD236" s="121"/>
      <c r="DVE236" s="121"/>
      <c r="DVF236" s="120"/>
      <c r="DVG236" s="122"/>
      <c r="DVH236" s="123"/>
      <c r="DVI236" s="124"/>
      <c r="DVJ236" s="123"/>
      <c r="DVK236" s="121"/>
      <c r="DVL236" s="121"/>
      <c r="DVM236" s="121"/>
      <c r="DVN236" s="121"/>
      <c r="DVO236" s="121"/>
      <c r="DVP236" s="121"/>
      <c r="DVQ236" s="120"/>
      <c r="DVR236" s="125"/>
      <c r="DVS236" s="121"/>
      <c r="DVT236" s="121"/>
      <c r="DVU236" s="15"/>
      <c r="DVV236" s="15"/>
      <c r="DVW236" s="120"/>
      <c r="DVX236" s="120"/>
      <c r="DVY236" s="121"/>
      <c r="DVZ236" s="121"/>
      <c r="DWA236" s="120"/>
      <c r="DWB236" s="122"/>
      <c r="DWC236" s="123"/>
      <c r="DWD236" s="124"/>
      <c r="DWE236" s="123"/>
      <c r="DWF236" s="121"/>
      <c r="DWG236" s="121"/>
      <c r="DWH236" s="121"/>
      <c r="DWI236" s="121"/>
      <c r="DWJ236" s="121"/>
      <c r="DWK236" s="121"/>
      <c r="DWL236" s="120"/>
      <c r="DWM236" s="125"/>
      <c r="DWN236" s="121"/>
      <c r="DWO236" s="121"/>
      <c r="DWP236" s="15"/>
      <c r="DWQ236" s="15"/>
      <c r="DWR236" s="120"/>
      <c r="DWS236" s="120"/>
      <c r="DWT236" s="121"/>
      <c r="DWU236" s="121"/>
      <c r="DWV236" s="120"/>
      <c r="DWW236" s="122"/>
      <c r="DWX236" s="123"/>
      <c r="DWY236" s="124"/>
      <c r="DWZ236" s="123"/>
      <c r="DXA236" s="121"/>
      <c r="DXB236" s="121"/>
      <c r="DXC236" s="121"/>
      <c r="DXD236" s="121"/>
      <c r="DXE236" s="121"/>
      <c r="DXF236" s="121"/>
      <c r="DXG236" s="120"/>
      <c r="DXH236" s="125"/>
      <c r="DXI236" s="121"/>
      <c r="DXJ236" s="121"/>
      <c r="DXK236" s="15"/>
      <c r="DXL236" s="15"/>
      <c r="DXM236" s="120"/>
      <c r="DXN236" s="120"/>
      <c r="DXO236" s="121"/>
      <c r="DXP236" s="121"/>
      <c r="DXQ236" s="120"/>
      <c r="DXR236" s="122"/>
      <c r="DXS236" s="123"/>
      <c r="DXT236" s="124"/>
      <c r="DXU236" s="123"/>
      <c r="DXV236" s="121"/>
      <c r="DXW236" s="121"/>
      <c r="DXX236" s="121"/>
      <c r="DXY236" s="121"/>
      <c r="DXZ236" s="121"/>
      <c r="DYA236" s="121"/>
      <c r="DYB236" s="120"/>
      <c r="DYC236" s="125"/>
      <c r="DYD236" s="121"/>
      <c r="DYE236" s="121"/>
      <c r="DYF236" s="15"/>
      <c r="DYG236" s="15"/>
      <c r="DYH236" s="120"/>
      <c r="DYI236" s="120"/>
      <c r="DYJ236" s="121"/>
      <c r="DYK236" s="121"/>
      <c r="DYL236" s="120"/>
      <c r="DYM236" s="122"/>
      <c r="DYN236" s="123"/>
      <c r="DYO236" s="124"/>
      <c r="DYP236" s="123"/>
      <c r="DYQ236" s="121"/>
      <c r="DYR236" s="121"/>
      <c r="DYS236" s="121"/>
      <c r="DYT236" s="121"/>
      <c r="DYU236" s="121"/>
      <c r="DYV236" s="121"/>
      <c r="DYW236" s="120"/>
      <c r="DYX236" s="125"/>
      <c r="DYY236" s="121"/>
      <c r="DYZ236" s="121"/>
      <c r="DZA236" s="15"/>
      <c r="DZB236" s="15"/>
      <c r="DZC236" s="120"/>
      <c r="DZD236" s="120"/>
      <c r="DZE236" s="121"/>
      <c r="DZF236" s="121"/>
      <c r="DZG236" s="120"/>
      <c r="DZH236" s="122"/>
      <c r="DZI236" s="123"/>
      <c r="DZJ236" s="124"/>
      <c r="DZK236" s="123"/>
      <c r="DZL236" s="121"/>
      <c r="DZM236" s="121"/>
      <c r="DZN236" s="121"/>
      <c r="DZO236" s="121"/>
      <c r="DZP236" s="121"/>
      <c r="DZQ236" s="121"/>
      <c r="DZR236" s="120"/>
      <c r="DZS236" s="125"/>
      <c r="DZT236" s="121"/>
      <c r="DZU236" s="121"/>
      <c r="DZV236" s="15"/>
      <c r="DZW236" s="15"/>
      <c r="DZX236" s="120"/>
      <c r="DZY236" s="120"/>
      <c r="DZZ236" s="121"/>
      <c r="EAA236" s="121"/>
      <c r="EAB236" s="120"/>
      <c r="EAC236" s="122"/>
      <c r="EAD236" s="123"/>
      <c r="EAE236" s="124"/>
      <c r="EAF236" s="123"/>
      <c r="EAG236" s="121"/>
      <c r="EAH236" s="121"/>
      <c r="EAI236" s="121"/>
      <c r="EAJ236" s="121"/>
      <c r="EAK236" s="121"/>
      <c r="EAL236" s="121"/>
      <c r="EAM236" s="120"/>
      <c r="EAN236" s="125"/>
      <c r="EAO236" s="121"/>
      <c r="EAP236" s="121"/>
      <c r="EAQ236" s="15"/>
      <c r="EAR236" s="15"/>
      <c r="EAS236" s="120"/>
      <c r="EAT236" s="120"/>
      <c r="EAU236" s="121"/>
      <c r="EAV236" s="121"/>
      <c r="EAW236" s="120"/>
      <c r="EAX236" s="122"/>
      <c r="EAY236" s="123"/>
      <c r="EAZ236" s="124"/>
      <c r="EBA236" s="123"/>
      <c r="EBB236" s="121"/>
      <c r="EBC236" s="121"/>
      <c r="EBD236" s="121"/>
      <c r="EBE236" s="121"/>
      <c r="EBF236" s="121"/>
      <c r="EBG236" s="121"/>
      <c r="EBH236" s="120"/>
      <c r="EBI236" s="125"/>
      <c r="EBJ236" s="121"/>
      <c r="EBK236" s="121"/>
      <c r="EBL236" s="15"/>
      <c r="EBM236" s="15"/>
      <c r="EBN236" s="120"/>
      <c r="EBO236" s="120"/>
      <c r="EBP236" s="121"/>
      <c r="EBQ236" s="121"/>
      <c r="EBR236" s="120"/>
      <c r="EBS236" s="122"/>
      <c r="EBT236" s="123"/>
      <c r="EBU236" s="124"/>
      <c r="EBV236" s="123"/>
      <c r="EBW236" s="121"/>
      <c r="EBX236" s="121"/>
      <c r="EBY236" s="121"/>
      <c r="EBZ236" s="121"/>
      <c r="ECA236" s="121"/>
      <c r="ECB236" s="121"/>
      <c r="ECC236" s="120"/>
      <c r="ECD236" s="125"/>
      <c r="ECE236" s="121"/>
      <c r="ECF236" s="121"/>
      <c r="ECG236" s="15"/>
      <c r="ECH236" s="15"/>
      <c r="ECI236" s="120"/>
      <c r="ECJ236" s="120"/>
      <c r="ECK236" s="121"/>
      <c r="ECL236" s="121"/>
      <c r="ECM236" s="120"/>
      <c r="ECN236" s="122"/>
      <c r="ECO236" s="123"/>
      <c r="ECP236" s="124"/>
      <c r="ECQ236" s="123"/>
      <c r="ECR236" s="121"/>
      <c r="ECS236" s="121"/>
      <c r="ECT236" s="121"/>
      <c r="ECU236" s="121"/>
      <c r="ECV236" s="121"/>
      <c r="ECW236" s="121"/>
      <c r="ECX236" s="120"/>
      <c r="ECY236" s="125"/>
      <c r="ECZ236" s="121"/>
      <c r="EDA236" s="121"/>
      <c r="EDB236" s="15"/>
      <c r="EDC236" s="15"/>
      <c r="EDD236" s="120"/>
      <c r="EDE236" s="120"/>
      <c r="EDF236" s="121"/>
      <c r="EDG236" s="121"/>
      <c r="EDH236" s="120"/>
      <c r="EDI236" s="122"/>
      <c r="EDJ236" s="123"/>
      <c r="EDK236" s="124"/>
      <c r="EDL236" s="123"/>
      <c r="EDM236" s="121"/>
      <c r="EDN236" s="121"/>
      <c r="EDO236" s="121"/>
      <c r="EDP236" s="121"/>
      <c r="EDQ236" s="121"/>
      <c r="EDR236" s="121"/>
      <c r="EDS236" s="120"/>
      <c r="EDT236" s="125"/>
      <c r="EDU236" s="121"/>
      <c r="EDV236" s="121"/>
      <c r="EDW236" s="15"/>
      <c r="EDX236" s="15"/>
      <c r="EDY236" s="120"/>
      <c r="EDZ236" s="120"/>
      <c r="EEA236" s="121"/>
      <c r="EEB236" s="121"/>
      <c r="EEC236" s="120"/>
      <c r="EED236" s="122"/>
      <c r="EEE236" s="123"/>
      <c r="EEF236" s="124"/>
      <c r="EEG236" s="123"/>
      <c r="EEH236" s="121"/>
      <c r="EEI236" s="121"/>
      <c r="EEJ236" s="121"/>
      <c r="EEK236" s="121"/>
      <c r="EEL236" s="121"/>
      <c r="EEM236" s="121"/>
      <c r="EEN236" s="120"/>
      <c r="EEO236" s="125"/>
      <c r="EEP236" s="121"/>
      <c r="EEQ236" s="121"/>
      <c r="EER236" s="15"/>
      <c r="EES236" s="15"/>
      <c r="EET236" s="120"/>
      <c r="EEU236" s="120"/>
      <c r="EEV236" s="121"/>
      <c r="EEW236" s="121"/>
      <c r="EEX236" s="120"/>
      <c r="EEY236" s="122"/>
      <c r="EEZ236" s="123"/>
      <c r="EFA236" s="124"/>
      <c r="EFB236" s="123"/>
      <c r="EFC236" s="121"/>
      <c r="EFD236" s="121"/>
      <c r="EFE236" s="121"/>
      <c r="EFF236" s="121"/>
      <c r="EFG236" s="121"/>
      <c r="EFH236" s="121"/>
      <c r="EFI236" s="120"/>
      <c r="EFJ236" s="125"/>
      <c r="EFK236" s="121"/>
      <c r="EFL236" s="121"/>
      <c r="EFM236" s="15"/>
      <c r="EFN236" s="15"/>
      <c r="EFO236" s="120"/>
      <c r="EFP236" s="120"/>
      <c r="EFQ236" s="121"/>
      <c r="EFR236" s="121"/>
      <c r="EFS236" s="120"/>
      <c r="EFT236" s="122"/>
      <c r="EFU236" s="123"/>
      <c r="EFV236" s="124"/>
      <c r="EFW236" s="123"/>
      <c r="EFX236" s="121"/>
      <c r="EFY236" s="121"/>
      <c r="EFZ236" s="121"/>
      <c r="EGA236" s="121"/>
      <c r="EGB236" s="121"/>
      <c r="EGC236" s="121"/>
      <c r="EGD236" s="120"/>
      <c r="EGE236" s="125"/>
      <c r="EGF236" s="121"/>
      <c r="EGG236" s="121"/>
      <c r="EGH236" s="15"/>
      <c r="EGI236" s="15"/>
      <c r="EGJ236" s="120"/>
      <c r="EGK236" s="120"/>
      <c r="EGL236" s="121"/>
      <c r="EGM236" s="121"/>
      <c r="EGN236" s="120"/>
      <c r="EGO236" s="122"/>
      <c r="EGP236" s="123"/>
      <c r="EGQ236" s="124"/>
      <c r="EGR236" s="123"/>
      <c r="EGS236" s="121"/>
      <c r="EGT236" s="121"/>
      <c r="EGU236" s="121"/>
      <c r="EGV236" s="121"/>
      <c r="EGW236" s="121"/>
      <c r="EGX236" s="121"/>
      <c r="EGY236" s="120"/>
      <c r="EGZ236" s="125"/>
      <c r="EHA236" s="121"/>
      <c r="EHB236" s="121"/>
      <c r="EHC236" s="15"/>
      <c r="EHD236" s="15"/>
      <c r="EHE236" s="120"/>
      <c r="EHF236" s="120"/>
      <c r="EHG236" s="121"/>
      <c r="EHH236" s="121"/>
      <c r="EHI236" s="120"/>
      <c r="EHJ236" s="122"/>
      <c r="EHK236" s="123"/>
      <c r="EHL236" s="124"/>
      <c r="EHM236" s="123"/>
      <c r="EHN236" s="121"/>
      <c r="EHO236" s="121"/>
      <c r="EHP236" s="121"/>
      <c r="EHQ236" s="121"/>
      <c r="EHR236" s="121"/>
      <c r="EHS236" s="121"/>
      <c r="EHT236" s="120"/>
      <c r="EHU236" s="125"/>
      <c r="EHV236" s="121"/>
      <c r="EHW236" s="121"/>
      <c r="EHX236" s="15"/>
      <c r="EHY236" s="15"/>
      <c r="EHZ236" s="120"/>
      <c r="EIA236" s="120"/>
      <c r="EIB236" s="121"/>
      <c r="EIC236" s="121"/>
      <c r="EID236" s="120"/>
      <c r="EIE236" s="122"/>
      <c r="EIF236" s="123"/>
      <c r="EIG236" s="124"/>
      <c r="EIH236" s="123"/>
      <c r="EII236" s="121"/>
      <c r="EIJ236" s="121"/>
      <c r="EIK236" s="121"/>
      <c r="EIL236" s="121"/>
      <c r="EIM236" s="121"/>
      <c r="EIN236" s="121"/>
      <c r="EIO236" s="120"/>
      <c r="EIP236" s="125"/>
      <c r="EIQ236" s="121"/>
      <c r="EIR236" s="121"/>
      <c r="EIS236" s="15"/>
      <c r="EIT236" s="15"/>
      <c r="EIU236" s="120"/>
      <c r="EIV236" s="120"/>
      <c r="EIW236" s="121"/>
      <c r="EIX236" s="121"/>
      <c r="EIY236" s="120"/>
      <c r="EIZ236" s="122"/>
      <c r="EJA236" s="123"/>
      <c r="EJB236" s="124"/>
      <c r="EJC236" s="123"/>
      <c r="EJD236" s="121"/>
      <c r="EJE236" s="121"/>
      <c r="EJF236" s="121"/>
      <c r="EJG236" s="121"/>
      <c r="EJH236" s="121"/>
      <c r="EJI236" s="121"/>
      <c r="EJJ236" s="120"/>
      <c r="EJK236" s="125"/>
      <c r="EJL236" s="121"/>
      <c r="EJM236" s="121"/>
      <c r="EJN236" s="15"/>
      <c r="EJO236" s="15"/>
      <c r="EJP236" s="120"/>
      <c r="EJQ236" s="120"/>
      <c r="EJR236" s="121"/>
      <c r="EJS236" s="121"/>
      <c r="EJT236" s="120"/>
      <c r="EJU236" s="122"/>
      <c r="EJV236" s="123"/>
      <c r="EJW236" s="124"/>
      <c r="EJX236" s="123"/>
      <c r="EJY236" s="121"/>
      <c r="EJZ236" s="121"/>
      <c r="EKA236" s="121"/>
      <c r="EKB236" s="121"/>
      <c r="EKC236" s="121"/>
      <c r="EKD236" s="121"/>
      <c r="EKE236" s="120"/>
      <c r="EKF236" s="125"/>
      <c r="EKG236" s="121"/>
      <c r="EKH236" s="121"/>
      <c r="EKI236" s="15"/>
      <c r="EKJ236" s="15"/>
      <c r="EKK236" s="120"/>
      <c r="EKL236" s="120"/>
      <c r="EKM236" s="121"/>
      <c r="EKN236" s="121"/>
      <c r="EKO236" s="120"/>
      <c r="EKP236" s="122"/>
      <c r="EKQ236" s="123"/>
      <c r="EKR236" s="124"/>
      <c r="EKS236" s="123"/>
      <c r="EKT236" s="121"/>
      <c r="EKU236" s="121"/>
      <c r="EKV236" s="121"/>
      <c r="EKW236" s="121"/>
      <c r="EKX236" s="121"/>
      <c r="EKY236" s="121"/>
      <c r="EKZ236" s="120"/>
      <c r="ELA236" s="125"/>
      <c r="ELB236" s="121"/>
      <c r="ELC236" s="121"/>
      <c r="ELD236" s="15"/>
      <c r="ELE236" s="15"/>
      <c r="ELF236" s="120"/>
      <c r="ELG236" s="120"/>
      <c r="ELH236" s="121"/>
      <c r="ELI236" s="121"/>
      <c r="ELJ236" s="120"/>
      <c r="ELK236" s="122"/>
      <c r="ELL236" s="123"/>
      <c r="ELM236" s="124"/>
      <c r="ELN236" s="123"/>
      <c r="ELO236" s="121"/>
      <c r="ELP236" s="121"/>
      <c r="ELQ236" s="121"/>
      <c r="ELR236" s="121"/>
      <c r="ELS236" s="121"/>
      <c r="ELT236" s="121"/>
      <c r="ELU236" s="120"/>
      <c r="ELV236" s="125"/>
      <c r="ELW236" s="121"/>
      <c r="ELX236" s="121"/>
      <c r="ELY236" s="15"/>
      <c r="ELZ236" s="15"/>
      <c r="EMA236" s="120"/>
      <c r="EMB236" s="120"/>
      <c r="EMC236" s="121"/>
      <c r="EMD236" s="121"/>
      <c r="EME236" s="120"/>
      <c r="EMF236" s="122"/>
      <c r="EMG236" s="123"/>
      <c r="EMH236" s="124"/>
      <c r="EMI236" s="123"/>
      <c r="EMJ236" s="121"/>
      <c r="EMK236" s="121"/>
      <c r="EML236" s="121"/>
      <c r="EMM236" s="121"/>
      <c r="EMN236" s="121"/>
      <c r="EMO236" s="121"/>
      <c r="EMP236" s="120"/>
      <c r="EMQ236" s="125"/>
      <c r="EMR236" s="121"/>
      <c r="EMS236" s="121"/>
      <c r="EMT236" s="15"/>
      <c r="EMU236" s="15"/>
      <c r="EMV236" s="120"/>
      <c r="EMW236" s="120"/>
      <c r="EMX236" s="121"/>
      <c r="EMY236" s="121"/>
      <c r="EMZ236" s="120"/>
      <c r="ENA236" s="122"/>
      <c r="ENB236" s="123"/>
      <c r="ENC236" s="124"/>
      <c r="END236" s="123"/>
      <c r="ENE236" s="121"/>
      <c r="ENF236" s="121"/>
      <c r="ENG236" s="121"/>
      <c r="ENH236" s="121"/>
      <c r="ENI236" s="121"/>
      <c r="ENJ236" s="121"/>
      <c r="ENK236" s="120"/>
      <c r="ENL236" s="125"/>
      <c r="ENM236" s="121"/>
      <c r="ENN236" s="121"/>
      <c r="ENO236" s="15"/>
      <c r="ENP236" s="15"/>
      <c r="ENQ236" s="120"/>
      <c r="ENR236" s="120"/>
      <c r="ENS236" s="121"/>
      <c r="ENT236" s="121"/>
      <c r="ENU236" s="120"/>
      <c r="ENV236" s="122"/>
      <c r="ENW236" s="123"/>
      <c r="ENX236" s="124"/>
      <c r="ENY236" s="123"/>
      <c r="ENZ236" s="121"/>
      <c r="EOA236" s="121"/>
      <c r="EOB236" s="121"/>
      <c r="EOC236" s="121"/>
      <c r="EOD236" s="121"/>
      <c r="EOE236" s="121"/>
      <c r="EOF236" s="120"/>
      <c r="EOG236" s="125"/>
      <c r="EOH236" s="121"/>
      <c r="EOI236" s="121"/>
      <c r="EOJ236" s="15"/>
      <c r="EOK236" s="15"/>
      <c r="EOL236" s="120"/>
      <c r="EOM236" s="120"/>
      <c r="EON236" s="121"/>
      <c r="EOO236" s="121"/>
      <c r="EOP236" s="120"/>
      <c r="EOQ236" s="122"/>
      <c r="EOR236" s="123"/>
      <c r="EOS236" s="124"/>
      <c r="EOT236" s="123"/>
      <c r="EOU236" s="121"/>
      <c r="EOV236" s="121"/>
      <c r="EOW236" s="121"/>
      <c r="EOX236" s="121"/>
      <c r="EOY236" s="121"/>
      <c r="EOZ236" s="121"/>
      <c r="EPA236" s="120"/>
      <c r="EPB236" s="125"/>
      <c r="EPC236" s="121"/>
      <c r="EPD236" s="121"/>
      <c r="EPE236" s="15"/>
      <c r="EPF236" s="15"/>
      <c r="EPG236" s="120"/>
      <c r="EPH236" s="120"/>
      <c r="EPI236" s="121"/>
      <c r="EPJ236" s="121"/>
      <c r="EPK236" s="120"/>
      <c r="EPL236" s="122"/>
      <c r="EPM236" s="123"/>
      <c r="EPN236" s="124"/>
      <c r="EPO236" s="123"/>
      <c r="EPP236" s="121"/>
      <c r="EPQ236" s="121"/>
      <c r="EPR236" s="121"/>
      <c r="EPS236" s="121"/>
      <c r="EPT236" s="121"/>
      <c r="EPU236" s="121"/>
      <c r="EPV236" s="120"/>
      <c r="EPW236" s="125"/>
      <c r="EPX236" s="121"/>
      <c r="EPY236" s="121"/>
      <c r="EPZ236" s="15"/>
      <c r="EQA236" s="15"/>
      <c r="EQB236" s="120"/>
      <c r="EQC236" s="120"/>
      <c r="EQD236" s="121"/>
      <c r="EQE236" s="121"/>
      <c r="EQF236" s="120"/>
      <c r="EQG236" s="122"/>
      <c r="EQH236" s="123"/>
      <c r="EQI236" s="124"/>
      <c r="EQJ236" s="123"/>
      <c r="EQK236" s="121"/>
      <c r="EQL236" s="121"/>
      <c r="EQM236" s="121"/>
      <c r="EQN236" s="121"/>
      <c r="EQO236" s="121"/>
      <c r="EQP236" s="121"/>
      <c r="EQQ236" s="120"/>
      <c r="EQR236" s="125"/>
      <c r="EQS236" s="121"/>
      <c r="EQT236" s="121"/>
      <c r="EQU236" s="15"/>
      <c r="EQV236" s="15"/>
      <c r="EQW236" s="120"/>
      <c r="EQX236" s="120"/>
      <c r="EQY236" s="121"/>
      <c r="EQZ236" s="121"/>
      <c r="ERA236" s="120"/>
      <c r="ERB236" s="122"/>
      <c r="ERC236" s="123"/>
      <c r="ERD236" s="124"/>
      <c r="ERE236" s="123"/>
      <c r="ERF236" s="121"/>
      <c r="ERG236" s="121"/>
      <c r="ERH236" s="121"/>
      <c r="ERI236" s="121"/>
      <c r="ERJ236" s="121"/>
      <c r="ERK236" s="121"/>
      <c r="ERL236" s="120"/>
      <c r="ERM236" s="125"/>
      <c r="ERN236" s="121"/>
      <c r="ERO236" s="121"/>
      <c r="ERP236" s="15"/>
      <c r="ERQ236" s="15"/>
      <c r="ERR236" s="120"/>
      <c r="ERS236" s="120"/>
      <c r="ERT236" s="121"/>
      <c r="ERU236" s="121"/>
      <c r="ERV236" s="120"/>
      <c r="ERW236" s="122"/>
      <c r="ERX236" s="123"/>
      <c r="ERY236" s="124"/>
      <c r="ERZ236" s="123"/>
      <c r="ESA236" s="121"/>
      <c r="ESB236" s="121"/>
      <c r="ESC236" s="121"/>
      <c r="ESD236" s="121"/>
      <c r="ESE236" s="121"/>
      <c r="ESF236" s="121"/>
      <c r="ESG236" s="120"/>
      <c r="ESH236" s="125"/>
      <c r="ESI236" s="121"/>
      <c r="ESJ236" s="121"/>
      <c r="ESK236" s="15"/>
      <c r="ESL236" s="15"/>
      <c r="ESM236" s="120"/>
      <c r="ESN236" s="120"/>
      <c r="ESO236" s="121"/>
      <c r="ESP236" s="121"/>
      <c r="ESQ236" s="120"/>
      <c r="ESR236" s="122"/>
      <c r="ESS236" s="123"/>
      <c r="EST236" s="124"/>
      <c r="ESU236" s="123"/>
      <c r="ESV236" s="121"/>
      <c r="ESW236" s="121"/>
      <c r="ESX236" s="121"/>
      <c r="ESY236" s="121"/>
      <c r="ESZ236" s="121"/>
      <c r="ETA236" s="121"/>
      <c r="ETB236" s="120"/>
      <c r="ETC236" s="125"/>
      <c r="ETD236" s="121"/>
      <c r="ETE236" s="121"/>
      <c r="ETF236" s="15"/>
      <c r="ETG236" s="15"/>
      <c r="ETH236" s="120"/>
      <c r="ETI236" s="120"/>
      <c r="ETJ236" s="121"/>
      <c r="ETK236" s="121"/>
      <c r="ETL236" s="120"/>
      <c r="ETM236" s="122"/>
      <c r="ETN236" s="123"/>
      <c r="ETO236" s="124"/>
      <c r="ETP236" s="123"/>
      <c r="ETQ236" s="121"/>
      <c r="ETR236" s="121"/>
      <c r="ETS236" s="121"/>
      <c r="ETT236" s="121"/>
      <c r="ETU236" s="121"/>
      <c r="ETV236" s="121"/>
      <c r="ETW236" s="120"/>
      <c r="ETX236" s="125"/>
      <c r="ETY236" s="121"/>
      <c r="ETZ236" s="121"/>
      <c r="EUA236" s="15"/>
      <c r="EUB236" s="15"/>
      <c r="EUC236" s="120"/>
      <c r="EUD236" s="120"/>
      <c r="EUE236" s="121"/>
      <c r="EUF236" s="121"/>
      <c r="EUG236" s="120"/>
      <c r="EUH236" s="122"/>
      <c r="EUI236" s="123"/>
      <c r="EUJ236" s="124"/>
      <c r="EUK236" s="123"/>
      <c r="EUL236" s="121"/>
      <c r="EUM236" s="121"/>
      <c r="EUN236" s="121"/>
      <c r="EUO236" s="121"/>
      <c r="EUP236" s="121"/>
      <c r="EUQ236" s="121"/>
      <c r="EUR236" s="120"/>
      <c r="EUS236" s="125"/>
      <c r="EUT236" s="121"/>
      <c r="EUU236" s="121"/>
      <c r="EUV236" s="15"/>
      <c r="EUW236" s="15"/>
      <c r="EUX236" s="120"/>
      <c r="EUY236" s="120"/>
      <c r="EUZ236" s="121"/>
      <c r="EVA236" s="121"/>
      <c r="EVB236" s="120"/>
      <c r="EVC236" s="122"/>
      <c r="EVD236" s="123"/>
      <c r="EVE236" s="124"/>
      <c r="EVF236" s="123"/>
      <c r="EVG236" s="121"/>
      <c r="EVH236" s="121"/>
      <c r="EVI236" s="121"/>
      <c r="EVJ236" s="121"/>
      <c r="EVK236" s="121"/>
      <c r="EVL236" s="121"/>
      <c r="EVM236" s="120"/>
      <c r="EVN236" s="125"/>
      <c r="EVO236" s="121"/>
      <c r="EVP236" s="121"/>
      <c r="EVQ236" s="15"/>
      <c r="EVR236" s="15"/>
      <c r="EVS236" s="120"/>
      <c r="EVT236" s="120"/>
      <c r="EVU236" s="121"/>
      <c r="EVV236" s="121"/>
      <c r="EVW236" s="120"/>
      <c r="EVX236" s="122"/>
      <c r="EVY236" s="123"/>
      <c r="EVZ236" s="124"/>
      <c r="EWA236" s="123"/>
      <c r="EWB236" s="121"/>
      <c r="EWC236" s="121"/>
      <c r="EWD236" s="121"/>
      <c r="EWE236" s="121"/>
      <c r="EWF236" s="121"/>
      <c r="EWG236" s="121"/>
      <c r="EWH236" s="120"/>
      <c r="EWI236" s="125"/>
      <c r="EWJ236" s="121"/>
      <c r="EWK236" s="121"/>
      <c r="EWL236" s="15"/>
      <c r="EWM236" s="15"/>
      <c r="EWN236" s="120"/>
      <c r="EWO236" s="120"/>
      <c r="EWP236" s="121"/>
      <c r="EWQ236" s="121"/>
      <c r="EWR236" s="120"/>
      <c r="EWS236" s="122"/>
      <c r="EWT236" s="123"/>
      <c r="EWU236" s="124"/>
      <c r="EWV236" s="123"/>
      <c r="EWW236" s="121"/>
      <c r="EWX236" s="121"/>
      <c r="EWY236" s="121"/>
      <c r="EWZ236" s="121"/>
      <c r="EXA236" s="121"/>
      <c r="EXB236" s="121"/>
      <c r="EXC236" s="120"/>
      <c r="EXD236" s="125"/>
      <c r="EXE236" s="121"/>
      <c r="EXF236" s="121"/>
      <c r="EXG236" s="15"/>
      <c r="EXH236" s="15"/>
      <c r="EXI236" s="120"/>
      <c r="EXJ236" s="120"/>
      <c r="EXK236" s="121"/>
      <c r="EXL236" s="121"/>
      <c r="EXM236" s="120"/>
      <c r="EXN236" s="122"/>
      <c r="EXO236" s="123"/>
      <c r="EXP236" s="124"/>
      <c r="EXQ236" s="123"/>
      <c r="EXR236" s="121"/>
      <c r="EXS236" s="121"/>
      <c r="EXT236" s="121"/>
      <c r="EXU236" s="121"/>
      <c r="EXV236" s="121"/>
      <c r="EXW236" s="121"/>
      <c r="EXX236" s="120"/>
      <c r="EXY236" s="125"/>
      <c r="EXZ236" s="121"/>
      <c r="EYA236" s="121"/>
      <c r="EYB236" s="15"/>
      <c r="EYC236" s="15"/>
      <c r="EYD236" s="120"/>
      <c r="EYE236" s="120"/>
      <c r="EYF236" s="121"/>
      <c r="EYG236" s="121"/>
      <c r="EYH236" s="120"/>
      <c r="EYI236" s="122"/>
      <c r="EYJ236" s="123"/>
      <c r="EYK236" s="124"/>
      <c r="EYL236" s="123"/>
      <c r="EYM236" s="121"/>
      <c r="EYN236" s="121"/>
      <c r="EYO236" s="121"/>
      <c r="EYP236" s="121"/>
      <c r="EYQ236" s="121"/>
      <c r="EYR236" s="121"/>
      <c r="EYS236" s="120"/>
      <c r="EYT236" s="125"/>
      <c r="EYU236" s="121"/>
      <c r="EYV236" s="121"/>
      <c r="EYW236" s="15"/>
      <c r="EYX236" s="15"/>
      <c r="EYY236" s="120"/>
      <c r="EYZ236" s="120"/>
      <c r="EZA236" s="121"/>
      <c r="EZB236" s="121"/>
      <c r="EZC236" s="120"/>
      <c r="EZD236" s="122"/>
      <c r="EZE236" s="123"/>
      <c r="EZF236" s="124"/>
      <c r="EZG236" s="123"/>
      <c r="EZH236" s="121"/>
      <c r="EZI236" s="121"/>
      <c r="EZJ236" s="121"/>
      <c r="EZK236" s="121"/>
      <c r="EZL236" s="121"/>
      <c r="EZM236" s="121"/>
      <c r="EZN236" s="120"/>
      <c r="EZO236" s="125"/>
      <c r="EZP236" s="121"/>
      <c r="EZQ236" s="121"/>
      <c r="EZR236" s="15"/>
      <c r="EZS236" s="15"/>
      <c r="EZT236" s="120"/>
      <c r="EZU236" s="120"/>
      <c r="EZV236" s="121"/>
      <c r="EZW236" s="121"/>
      <c r="EZX236" s="120"/>
      <c r="EZY236" s="122"/>
      <c r="EZZ236" s="123"/>
      <c r="FAA236" s="124"/>
      <c r="FAB236" s="123"/>
      <c r="FAC236" s="121"/>
      <c r="FAD236" s="121"/>
      <c r="FAE236" s="121"/>
      <c r="FAF236" s="121"/>
      <c r="FAG236" s="121"/>
      <c r="FAH236" s="121"/>
      <c r="FAI236" s="120"/>
      <c r="FAJ236" s="125"/>
      <c r="FAK236" s="121"/>
      <c r="FAL236" s="121"/>
      <c r="FAM236" s="15"/>
      <c r="FAN236" s="15"/>
      <c r="FAO236" s="120"/>
      <c r="FAP236" s="120"/>
      <c r="FAQ236" s="121"/>
      <c r="FAR236" s="121"/>
      <c r="FAS236" s="120"/>
      <c r="FAT236" s="122"/>
      <c r="FAU236" s="123"/>
      <c r="FAV236" s="124"/>
      <c r="FAW236" s="123"/>
      <c r="FAX236" s="121"/>
      <c r="FAY236" s="121"/>
      <c r="FAZ236" s="121"/>
      <c r="FBA236" s="121"/>
      <c r="FBB236" s="121"/>
      <c r="FBC236" s="121"/>
      <c r="FBD236" s="120"/>
      <c r="FBE236" s="125"/>
      <c r="FBF236" s="121"/>
      <c r="FBG236" s="121"/>
      <c r="FBH236" s="15"/>
      <c r="FBI236" s="15"/>
      <c r="FBJ236" s="120"/>
      <c r="FBK236" s="120"/>
      <c r="FBL236" s="121"/>
      <c r="FBM236" s="121"/>
      <c r="FBN236" s="120"/>
      <c r="FBO236" s="122"/>
      <c r="FBP236" s="123"/>
      <c r="FBQ236" s="124"/>
      <c r="FBR236" s="123"/>
      <c r="FBS236" s="121"/>
      <c r="FBT236" s="121"/>
      <c r="FBU236" s="121"/>
      <c r="FBV236" s="121"/>
      <c r="FBW236" s="121"/>
      <c r="FBX236" s="121"/>
      <c r="FBY236" s="120"/>
      <c r="FBZ236" s="125"/>
      <c r="FCA236" s="121"/>
      <c r="FCB236" s="121"/>
      <c r="FCC236" s="15"/>
      <c r="FCD236" s="15"/>
      <c r="FCE236" s="120"/>
      <c r="FCF236" s="120"/>
      <c r="FCG236" s="121"/>
      <c r="FCH236" s="121"/>
      <c r="FCI236" s="120"/>
      <c r="FCJ236" s="122"/>
      <c r="FCK236" s="123"/>
      <c r="FCL236" s="124"/>
      <c r="FCM236" s="123"/>
      <c r="FCN236" s="121"/>
      <c r="FCO236" s="121"/>
      <c r="FCP236" s="121"/>
      <c r="FCQ236" s="121"/>
      <c r="FCR236" s="121"/>
      <c r="FCS236" s="121"/>
      <c r="FCT236" s="120"/>
      <c r="FCU236" s="125"/>
      <c r="FCV236" s="121"/>
      <c r="FCW236" s="121"/>
      <c r="FCX236" s="15"/>
      <c r="FCY236" s="15"/>
      <c r="FCZ236" s="120"/>
      <c r="FDA236" s="120"/>
      <c r="FDB236" s="121"/>
      <c r="FDC236" s="121"/>
      <c r="FDD236" s="120"/>
      <c r="FDE236" s="122"/>
      <c r="FDF236" s="123"/>
      <c r="FDG236" s="124"/>
      <c r="FDH236" s="123"/>
      <c r="FDI236" s="121"/>
      <c r="FDJ236" s="121"/>
      <c r="FDK236" s="121"/>
      <c r="FDL236" s="121"/>
      <c r="FDM236" s="121"/>
      <c r="FDN236" s="121"/>
      <c r="FDO236" s="120"/>
      <c r="FDP236" s="125"/>
      <c r="FDQ236" s="121"/>
      <c r="FDR236" s="121"/>
      <c r="FDS236" s="15"/>
      <c r="FDT236" s="15"/>
      <c r="FDU236" s="120"/>
      <c r="FDV236" s="120"/>
      <c r="FDW236" s="121"/>
      <c r="FDX236" s="121"/>
      <c r="FDY236" s="120"/>
      <c r="FDZ236" s="122"/>
      <c r="FEA236" s="123"/>
      <c r="FEB236" s="124"/>
      <c r="FEC236" s="123"/>
      <c r="FED236" s="121"/>
      <c r="FEE236" s="121"/>
      <c r="FEF236" s="121"/>
      <c r="FEG236" s="121"/>
      <c r="FEH236" s="121"/>
      <c r="FEI236" s="121"/>
      <c r="FEJ236" s="120"/>
      <c r="FEK236" s="125"/>
      <c r="FEL236" s="121"/>
      <c r="FEM236" s="121"/>
      <c r="FEN236" s="15"/>
      <c r="FEO236" s="15"/>
      <c r="FEP236" s="120"/>
      <c r="FEQ236" s="120"/>
      <c r="FER236" s="121"/>
      <c r="FES236" s="121"/>
      <c r="FET236" s="120"/>
      <c r="FEU236" s="122"/>
      <c r="FEV236" s="123"/>
      <c r="FEW236" s="124"/>
      <c r="FEX236" s="123"/>
      <c r="FEY236" s="121"/>
      <c r="FEZ236" s="121"/>
      <c r="FFA236" s="121"/>
      <c r="FFB236" s="121"/>
      <c r="FFC236" s="121"/>
      <c r="FFD236" s="121"/>
      <c r="FFE236" s="120"/>
      <c r="FFF236" s="125"/>
      <c r="FFG236" s="121"/>
      <c r="FFH236" s="121"/>
      <c r="FFI236" s="15"/>
      <c r="FFJ236" s="15"/>
      <c r="FFK236" s="120"/>
      <c r="FFL236" s="120"/>
      <c r="FFM236" s="121"/>
      <c r="FFN236" s="121"/>
      <c r="FFO236" s="120"/>
      <c r="FFP236" s="122"/>
      <c r="FFQ236" s="123"/>
      <c r="FFR236" s="124"/>
      <c r="FFS236" s="123"/>
      <c r="FFT236" s="121"/>
      <c r="FFU236" s="121"/>
      <c r="FFV236" s="121"/>
      <c r="FFW236" s="121"/>
      <c r="FFX236" s="121"/>
      <c r="FFY236" s="121"/>
      <c r="FFZ236" s="120"/>
      <c r="FGA236" s="125"/>
      <c r="FGB236" s="121"/>
      <c r="FGC236" s="121"/>
      <c r="FGD236" s="15"/>
      <c r="FGE236" s="15"/>
      <c r="FGF236" s="120"/>
      <c r="FGG236" s="120"/>
      <c r="FGH236" s="121"/>
      <c r="FGI236" s="121"/>
      <c r="FGJ236" s="120"/>
      <c r="FGK236" s="122"/>
      <c r="FGL236" s="123"/>
      <c r="FGM236" s="124"/>
      <c r="FGN236" s="123"/>
      <c r="FGO236" s="121"/>
      <c r="FGP236" s="121"/>
      <c r="FGQ236" s="121"/>
      <c r="FGR236" s="121"/>
      <c r="FGS236" s="121"/>
      <c r="FGT236" s="121"/>
      <c r="FGU236" s="120"/>
      <c r="FGV236" s="125"/>
      <c r="FGW236" s="121"/>
      <c r="FGX236" s="121"/>
      <c r="FGY236" s="15"/>
      <c r="FGZ236" s="15"/>
      <c r="FHA236" s="120"/>
      <c r="FHB236" s="120"/>
      <c r="FHC236" s="121"/>
      <c r="FHD236" s="121"/>
      <c r="FHE236" s="120"/>
      <c r="FHF236" s="122"/>
      <c r="FHG236" s="123"/>
      <c r="FHH236" s="124"/>
      <c r="FHI236" s="123"/>
      <c r="FHJ236" s="121"/>
      <c r="FHK236" s="121"/>
      <c r="FHL236" s="121"/>
      <c r="FHM236" s="121"/>
      <c r="FHN236" s="121"/>
      <c r="FHO236" s="121"/>
      <c r="FHP236" s="120"/>
      <c r="FHQ236" s="125"/>
      <c r="FHR236" s="121"/>
      <c r="FHS236" s="121"/>
      <c r="FHT236" s="15"/>
      <c r="FHU236" s="15"/>
      <c r="FHV236" s="120"/>
      <c r="FHW236" s="120"/>
      <c r="FHX236" s="121"/>
      <c r="FHY236" s="121"/>
      <c r="FHZ236" s="120"/>
      <c r="FIA236" s="122"/>
      <c r="FIB236" s="123"/>
      <c r="FIC236" s="124"/>
      <c r="FID236" s="123"/>
      <c r="FIE236" s="121"/>
      <c r="FIF236" s="121"/>
      <c r="FIG236" s="121"/>
      <c r="FIH236" s="121"/>
      <c r="FII236" s="121"/>
      <c r="FIJ236" s="121"/>
      <c r="FIK236" s="120"/>
      <c r="FIL236" s="125"/>
      <c r="FIM236" s="121"/>
      <c r="FIN236" s="121"/>
      <c r="FIO236" s="15"/>
      <c r="FIP236" s="15"/>
      <c r="FIQ236" s="120"/>
      <c r="FIR236" s="120"/>
      <c r="FIS236" s="121"/>
      <c r="FIT236" s="121"/>
      <c r="FIU236" s="120"/>
      <c r="FIV236" s="122"/>
      <c r="FIW236" s="123"/>
      <c r="FIX236" s="124"/>
      <c r="FIY236" s="123"/>
      <c r="FIZ236" s="121"/>
      <c r="FJA236" s="121"/>
      <c r="FJB236" s="121"/>
      <c r="FJC236" s="121"/>
      <c r="FJD236" s="121"/>
      <c r="FJE236" s="121"/>
      <c r="FJF236" s="120"/>
      <c r="FJG236" s="125"/>
      <c r="FJH236" s="121"/>
      <c r="FJI236" s="121"/>
      <c r="FJJ236" s="15"/>
      <c r="FJK236" s="15"/>
      <c r="FJL236" s="120"/>
      <c r="FJM236" s="120"/>
      <c r="FJN236" s="121"/>
      <c r="FJO236" s="121"/>
      <c r="FJP236" s="120"/>
      <c r="FJQ236" s="122"/>
      <c r="FJR236" s="123"/>
      <c r="FJS236" s="124"/>
      <c r="FJT236" s="123"/>
      <c r="FJU236" s="121"/>
      <c r="FJV236" s="121"/>
      <c r="FJW236" s="121"/>
      <c r="FJX236" s="121"/>
      <c r="FJY236" s="121"/>
      <c r="FJZ236" s="121"/>
      <c r="FKA236" s="120"/>
      <c r="FKB236" s="125"/>
      <c r="FKC236" s="121"/>
      <c r="FKD236" s="121"/>
      <c r="FKE236" s="15"/>
      <c r="FKF236" s="15"/>
      <c r="FKG236" s="120"/>
      <c r="FKH236" s="120"/>
      <c r="FKI236" s="121"/>
      <c r="FKJ236" s="121"/>
      <c r="FKK236" s="120"/>
      <c r="FKL236" s="122"/>
      <c r="FKM236" s="123"/>
      <c r="FKN236" s="124"/>
      <c r="FKO236" s="123"/>
      <c r="FKP236" s="121"/>
      <c r="FKQ236" s="121"/>
      <c r="FKR236" s="121"/>
      <c r="FKS236" s="121"/>
      <c r="FKT236" s="121"/>
      <c r="FKU236" s="121"/>
      <c r="FKV236" s="120"/>
      <c r="FKW236" s="125"/>
      <c r="FKX236" s="121"/>
      <c r="FKY236" s="121"/>
      <c r="FKZ236" s="15"/>
      <c r="FLA236" s="15"/>
      <c r="FLB236" s="120"/>
      <c r="FLC236" s="120"/>
      <c r="FLD236" s="121"/>
      <c r="FLE236" s="121"/>
      <c r="FLF236" s="120"/>
      <c r="FLG236" s="122"/>
      <c r="FLH236" s="123"/>
      <c r="FLI236" s="124"/>
      <c r="FLJ236" s="123"/>
      <c r="FLK236" s="121"/>
      <c r="FLL236" s="121"/>
      <c r="FLM236" s="121"/>
      <c r="FLN236" s="121"/>
      <c r="FLO236" s="121"/>
      <c r="FLP236" s="121"/>
      <c r="FLQ236" s="120"/>
      <c r="FLR236" s="125"/>
      <c r="FLS236" s="121"/>
      <c r="FLT236" s="121"/>
      <c r="FLU236" s="15"/>
      <c r="FLV236" s="15"/>
      <c r="FLW236" s="120"/>
      <c r="FLX236" s="120"/>
      <c r="FLY236" s="121"/>
      <c r="FLZ236" s="121"/>
      <c r="FMA236" s="120"/>
      <c r="FMB236" s="122"/>
      <c r="FMC236" s="123"/>
      <c r="FMD236" s="124"/>
      <c r="FME236" s="123"/>
      <c r="FMF236" s="121"/>
      <c r="FMG236" s="121"/>
      <c r="FMH236" s="121"/>
      <c r="FMI236" s="121"/>
      <c r="FMJ236" s="121"/>
      <c r="FMK236" s="121"/>
      <c r="FML236" s="120"/>
      <c r="FMM236" s="125"/>
      <c r="FMN236" s="121"/>
      <c r="FMO236" s="121"/>
      <c r="FMP236" s="15"/>
      <c r="FMQ236" s="15"/>
      <c r="FMR236" s="120"/>
      <c r="FMS236" s="120"/>
      <c r="FMT236" s="121"/>
      <c r="FMU236" s="121"/>
      <c r="FMV236" s="120"/>
      <c r="FMW236" s="122"/>
      <c r="FMX236" s="123"/>
      <c r="FMY236" s="124"/>
      <c r="FMZ236" s="123"/>
      <c r="FNA236" s="121"/>
      <c r="FNB236" s="121"/>
      <c r="FNC236" s="121"/>
      <c r="FND236" s="121"/>
      <c r="FNE236" s="121"/>
      <c r="FNF236" s="121"/>
      <c r="FNG236" s="120"/>
      <c r="FNH236" s="125"/>
      <c r="FNI236" s="121"/>
      <c r="FNJ236" s="121"/>
      <c r="FNK236" s="15"/>
      <c r="FNL236" s="15"/>
      <c r="FNM236" s="120"/>
      <c r="FNN236" s="120"/>
      <c r="FNO236" s="121"/>
      <c r="FNP236" s="121"/>
      <c r="FNQ236" s="120"/>
      <c r="FNR236" s="122"/>
      <c r="FNS236" s="123"/>
      <c r="FNT236" s="124"/>
      <c r="FNU236" s="123"/>
      <c r="FNV236" s="121"/>
      <c r="FNW236" s="121"/>
      <c r="FNX236" s="121"/>
      <c r="FNY236" s="121"/>
      <c r="FNZ236" s="121"/>
      <c r="FOA236" s="121"/>
      <c r="FOB236" s="120"/>
      <c r="FOC236" s="125"/>
      <c r="FOD236" s="121"/>
      <c r="FOE236" s="121"/>
      <c r="FOF236" s="15"/>
      <c r="FOG236" s="15"/>
      <c r="FOH236" s="120"/>
      <c r="FOI236" s="120"/>
      <c r="FOJ236" s="121"/>
      <c r="FOK236" s="121"/>
      <c r="FOL236" s="120"/>
      <c r="FOM236" s="122"/>
      <c r="FON236" s="123"/>
      <c r="FOO236" s="124"/>
      <c r="FOP236" s="123"/>
      <c r="FOQ236" s="121"/>
      <c r="FOR236" s="121"/>
      <c r="FOS236" s="121"/>
      <c r="FOT236" s="121"/>
      <c r="FOU236" s="121"/>
      <c r="FOV236" s="121"/>
      <c r="FOW236" s="120"/>
      <c r="FOX236" s="125"/>
      <c r="FOY236" s="121"/>
      <c r="FOZ236" s="121"/>
      <c r="FPA236" s="15"/>
      <c r="FPB236" s="15"/>
      <c r="FPC236" s="120"/>
      <c r="FPD236" s="120"/>
      <c r="FPE236" s="121"/>
      <c r="FPF236" s="121"/>
      <c r="FPG236" s="120"/>
      <c r="FPH236" s="122"/>
      <c r="FPI236" s="123"/>
      <c r="FPJ236" s="124"/>
      <c r="FPK236" s="123"/>
      <c r="FPL236" s="121"/>
      <c r="FPM236" s="121"/>
      <c r="FPN236" s="121"/>
      <c r="FPO236" s="121"/>
      <c r="FPP236" s="121"/>
      <c r="FPQ236" s="121"/>
      <c r="FPR236" s="120"/>
      <c r="FPS236" s="125"/>
      <c r="FPT236" s="121"/>
      <c r="FPU236" s="121"/>
      <c r="FPV236" s="15"/>
      <c r="FPW236" s="15"/>
      <c r="FPX236" s="120"/>
      <c r="FPY236" s="120"/>
      <c r="FPZ236" s="121"/>
      <c r="FQA236" s="121"/>
      <c r="FQB236" s="120"/>
      <c r="FQC236" s="122"/>
      <c r="FQD236" s="123"/>
      <c r="FQE236" s="124"/>
      <c r="FQF236" s="123"/>
      <c r="FQG236" s="121"/>
      <c r="FQH236" s="121"/>
      <c r="FQI236" s="121"/>
      <c r="FQJ236" s="121"/>
      <c r="FQK236" s="121"/>
      <c r="FQL236" s="121"/>
      <c r="FQM236" s="120"/>
      <c r="FQN236" s="125"/>
      <c r="FQO236" s="121"/>
      <c r="FQP236" s="121"/>
      <c r="FQQ236" s="15"/>
      <c r="FQR236" s="15"/>
      <c r="FQS236" s="120"/>
      <c r="FQT236" s="120"/>
      <c r="FQU236" s="121"/>
      <c r="FQV236" s="121"/>
      <c r="FQW236" s="120"/>
      <c r="FQX236" s="122"/>
      <c r="FQY236" s="123"/>
      <c r="FQZ236" s="124"/>
      <c r="FRA236" s="123"/>
      <c r="FRB236" s="121"/>
      <c r="FRC236" s="121"/>
      <c r="FRD236" s="121"/>
      <c r="FRE236" s="121"/>
      <c r="FRF236" s="121"/>
      <c r="FRG236" s="121"/>
      <c r="FRH236" s="120"/>
      <c r="FRI236" s="125"/>
      <c r="FRJ236" s="121"/>
      <c r="FRK236" s="121"/>
      <c r="FRL236" s="15"/>
      <c r="FRM236" s="15"/>
      <c r="FRN236" s="120"/>
      <c r="FRO236" s="120"/>
      <c r="FRP236" s="121"/>
      <c r="FRQ236" s="121"/>
      <c r="FRR236" s="120"/>
      <c r="FRS236" s="122"/>
      <c r="FRT236" s="123"/>
      <c r="FRU236" s="124"/>
      <c r="FRV236" s="123"/>
      <c r="FRW236" s="121"/>
      <c r="FRX236" s="121"/>
      <c r="FRY236" s="121"/>
      <c r="FRZ236" s="121"/>
      <c r="FSA236" s="121"/>
      <c r="FSB236" s="121"/>
      <c r="FSC236" s="120"/>
      <c r="FSD236" s="125"/>
      <c r="FSE236" s="121"/>
      <c r="FSF236" s="121"/>
      <c r="FSG236" s="15"/>
      <c r="FSH236" s="15"/>
      <c r="FSI236" s="120"/>
      <c r="FSJ236" s="120"/>
      <c r="FSK236" s="121"/>
      <c r="FSL236" s="121"/>
      <c r="FSM236" s="120"/>
      <c r="FSN236" s="122"/>
      <c r="FSO236" s="123"/>
      <c r="FSP236" s="124"/>
      <c r="FSQ236" s="123"/>
      <c r="FSR236" s="121"/>
      <c r="FSS236" s="121"/>
      <c r="FST236" s="121"/>
      <c r="FSU236" s="121"/>
      <c r="FSV236" s="121"/>
      <c r="FSW236" s="121"/>
      <c r="FSX236" s="120"/>
      <c r="FSY236" s="125"/>
      <c r="FSZ236" s="121"/>
      <c r="FTA236" s="121"/>
      <c r="FTB236" s="15"/>
      <c r="FTC236" s="15"/>
      <c r="FTD236" s="120"/>
      <c r="FTE236" s="120"/>
      <c r="FTF236" s="121"/>
      <c r="FTG236" s="121"/>
      <c r="FTH236" s="120"/>
      <c r="FTI236" s="122"/>
      <c r="FTJ236" s="123"/>
      <c r="FTK236" s="124"/>
      <c r="FTL236" s="123"/>
      <c r="FTM236" s="121"/>
      <c r="FTN236" s="121"/>
      <c r="FTO236" s="121"/>
      <c r="FTP236" s="121"/>
      <c r="FTQ236" s="121"/>
      <c r="FTR236" s="121"/>
      <c r="FTS236" s="120"/>
      <c r="FTT236" s="125"/>
      <c r="FTU236" s="121"/>
      <c r="FTV236" s="121"/>
      <c r="FTW236" s="15"/>
      <c r="FTX236" s="15"/>
      <c r="FTY236" s="120"/>
      <c r="FTZ236" s="120"/>
      <c r="FUA236" s="121"/>
      <c r="FUB236" s="121"/>
      <c r="FUC236" s="120"/>
      <c r="FUD236" s="122"/>
      <c r="FUE236" s="123"/>
      <c r="FUF236" s="124"/>
      <c r="FUG236" s="123"/>
      <c r="FUH236" s="121"/>
      <c r="FUI236" s="121"/>
      <c r="FUJ236" s="121"/>
      <c r="FUK236" s="121"/>
      <c r="FUL236" s="121"/>
      <c r="FUM236" s="121"/>
      <c r="FUN236" s="120"/>
      <c r="FUO236" s="125"/>
      <c r="FUP236" s="121"/>
      <c r="FUQ236" s="121"/>
      <c r="FUR236" s="15"/>
      <c r="FUS236" s="15"/>
      <c r="FUT236" s="120"/>
      <c r="FUU236" s="120"/>
      <c r="FUV236" s="121"/>
      <c r="FUW236" s="121"/>
      <c r="FUX236" s="120"/>
      <c r="FUY236" s="122"/>
      <c r="FUZ236" s="123"/>
      <c r="FVA236" s="124"/>
      <c r="FVB236" s="123"/>
      <c r="FVC236" s="121"/>
      <c r="FVD236" s="121"/>
      <c r="FVE236" s="121"/>
      <c r="FVF236" s="121"/>
      <c r="FVG236" s="121"/>
      <c r="FVH236" s="121"/>
      <c r="FVI236" s="120"/>
      <c r="FVJ236" s="125"/>
      <c r="FVK236" s="121"/>
      <c r="FVL236" s="121"/>
      <c r="FVM236" s="15"/>
      <c r="FVN236" s="15"/>
      <c r="FVO236" s="120"/>
      <c r="FVP236" s="120"/>
      <c r="FVQ236" s="121"/>
      <c r="FVR236" s="121"/>
      <c r="FVS236" s="120"/>
      <c r="FVT236" s="122"/>
      <c r="FVU236" s="123"/>
      <c r="FVV236" s="124"/>
      <c r="FVW236" s="123"/>
      <c r="FVX236" s="121"/>
      <c r="FVY236" s="121"/>
      <c r="FVZ236" s="121"/>
      <c r="FWA236" s="121"/>
      <c r="FWB236" s="121"/>
      <c r="FWC236" s="121"/>
      <c r="FWD236" s="120"/>
      <c r="FWE236" s="125"/>
      <c r="FWF236" s="121"/>
      <c r="FWG236" s="121"/>
      <c r="FWH236" s="15"/>
      <c r="FWI236" s="15"/>
      <c r="FWJ236" s="120"/>
      <c r="FWK236" s="120"/>
      <c r="FWL236" s="121"/>
      <c r="FWM236" s="121"/>
      <c r="FWN236" s="120"/>
      <c r="FWO236" s="122"/>
      <c r="FWP236" s="123"/>
      <c r="FWQ236" s="124"/>
      <c r="FWR236" s="123"/>
      <c r="FWS236" s="121"/>
      <c r="FWT236" s="121"/>
      <c r="FWU236" s="121"/>
      <c r="FWV236" s="121"/>
      <c r="FWW236" s="121"/>
      <c r="FWX236" s="121"/>
      <c r="FWY236" s="120"/>
      <c r="FWZ236" s="125"/>
      <c r="FXA236" s="121"/>
      <c r="FXB236" s="121"/>
      <c r="FXC236" s="15"/>
      <c r="FXD236" s="15"/>
      <c r="FXE236" s="120"/>
      <c r="FXF236" s="120"/>
      <c r="FXG236" s="121"/>
      <c r="FXH236" s="121"/>
      <c r="FXI236" s="120"/>
      <c r="FXJ236" s="122"/>
      <c r="FXK236" s="123"/>
      <c r="FXL236" s="124"/>
      <c r="FXM236" s="123"/>
      <c r="FXN236" s="121"/>
      <c r="FXO236" s="121"/>
      <c r="FXP236" s="121"/>
      <c r="FXQ236" s="121"/>
      <c r="FXR236" s="121"/>
      <c r="FXS236" s="121"/>
      <c r="FXT236" s="120"/>
      <c r="FXU236" s="125"/>
      <c r="FXV236" s="121"/>
      <c r="FXW236" s="121"/>
      <c r="FXX236" s="15"/>
      <c r="FXY236" s="15"/>
      <c r="FXZ236" s="120"/>
      <c r="FYA236" s="120"/>
      <c r="FYB236" s="121"/>
      <c r="FYC236" s="121"/>
      <c r="FYD236" s="120"/>
      <c r="FYE236" s="122"/>
      <c r="FYF236" s="123"/>
      <c r="FYG236" s="124"/>
      <c r="FYH236" s="123"/>
      <c r="FYI236" s="121"/>
      <c r="FYJ236" s="121"/>
      <c r="FYK236" s="121"/>
      <c r="FYL236" s="121"/>
      <c r="FYM236" s="121"/>
      <c r="FYN236" s="121"/>
      <c r="FYO236" s="120"/>
      <c r="FYP236" s="125"/>
      <c r="FYQ236" s="121"/>
      <c r="FYR236" s="121"/>
      <c r="FYS236" s="15"/>
      <c r="FYT236" s="15"/>
      <c r="FYU236" s="120"/>
      <c r="FYV236" s="120"/>
      <c r="FYW236" s="121"/>
      <c r="FYX236" s="121"/>
      <c r="FYY236" s="120"/>
      <c r="FYZ236" s="122"/>
      <c r="FZA236" s="123"/>
      <c r="FZB236" s="124"/>
      <c r="FZC236" s="123"/>
      <c r="FZD236" s="121"/>
      <c r="FZE236" s="121"/>
      <c r="FZF236" s="121"/>
      <c r="FZG236" s="121"/>
      <c r="FZH236" s="121"/>
      <c r="FZI236" s="121"/>
      <c r="FZJ236" s="120"/>
      <c r="FZK236" s="125"/>
      <c r="FZL236" s="121"/>
      <c r="FZM236" s="121"/>
      <c r="FZN236" s="15"/>
      <c r="FZO236" s="15"/>
      <c r="FZP236" s="120"/>
      <c r="FZQ236" s="120"/>
      <c r="FZR236" s="121"/>
      <c r="FZS236" s="121"/>
      <c r="FZT236" s="120"/>
      <c r="FZU236" s="122"/>
      <c r="FZV236" s="123"/>
      <c r="FZW236" s="124"/>
      <c r="FZX236" s="123"/>
      <c r="FZY236" s="121"/>
      <c r="FZZ236" s="121"/>
      <c r="GAA236" s="121"/>
      <c r="GAB236" s="121"/>
      <c r="GAC236" s="121"/>
      <c r="GAD236" s="121"/>
      <c r="GAE236" s="120"/>
      <c r="GAF236" s="125"/>
      <c r="GAG236" s="121"/>
      <c r="GAH236" s="121"/>
      <c r="GAI236" s="15"/>
      <c r="GAJ236" s="15"/>
      <c r="GAK236" s="120"/>
      <c r="GAL236" s="120"/>
      <c r="GAM236" s="121"/>
      <c r="GAN236" s="121"/>
      <c r="GAO236" s="120"/>
      <c r="GAP236" s="122"/>
      <c r="GAQ236" s="123"/>
      <c r="GAR236" s="124"/>
      <c r="GAS236" s="123"/>
      <c r="GAT236" s="121"/>
      <c r="GAU236" s="121"/>
      <c r="GAV236" s="121"/>
      <c r="GAW236" s="121"/>
      <c r="GAX236" s="121"/>
      <c r="GAY236" s="121"/>
      <c r="GAZ236" s="120"/>
      <c r="GBA236" s="125"/>
      <c r="GBB236" s="121"/>
      <c r="GBC236" s="121"/>
      <c r="GBD236" s="15"/>
      <c r="GBE236" s="15"/>
      <c r="GBF236" s="120"/>
      <c r="GBG236" s="120"/>
      <c r="GBH236" s="121"/>
      <c r="GBI236" s="121"/>
      <c r="GBJ236" s="120"/>
      <c r="GBK236" s="122"/>
      <c r="GBL236" s="123"/>
      <c r="GBM236" s="124"/>
      <c r="GBN236" s="123"/>
      <c r="GBO236" s="121"/>
      <c r="GBP236" s="121"/>
      <c r="GBQ236" s="121"/>
      <c r="GBR236" s="121"/>
      <c r="GBS236" s="121"/>
      <c r="GBT236" s="121"/>
      <c r="GBU236" s="120"/>
      <c r="GBV236" s="125"/>
      <c r="GBW236" s="121"/>
      <c r="GBX236" s="121"/>
      <c r="GBY236" s="15"/>
      <c r="GBZ236" s="15"/>
      <c r="GCA236" s="120"/>
      <c r="GCB236" s="120"/>
      <c r="GCC236" s="121"/>
      <c r="GCD236" s="121"/>
      <c r="GCE236" s="120"/>
      <c r="GCF236" s="122"/>
      <c r="GCG236" s="123"/>
      <c r="GCH236" s="124"/>
      <c r="GCI236" s="123"/>
      <c r="GCJ236" s="121"/>
      <c r="GCK236" s="121"/>
      <c r="GCL236" s="121"/>
      <c r="GCM236" s="121"/>
      <c r="GCN236" s="121"/>
      <c r="GCO236" s="121"/>
      <c r="GCP236" s="120"/>
      <c r="GCQ236" s="125"/>
      <c r="GCR236" s="121"/>
      <c r="GCS236" s="121"/>
      <c r="GCT236" s="15"/>
      <c r="GCU236" s="15"/>
      <c r="GCV236" s="120"/>
      <c r="GCW236" s="120"/>
      <c r="GCX236" s="121"/>
      <c r="GCY236" s="121"/>
      <c r="GCZ236" s="120"/>
      <c r="GDA236" s="122"/>
      <c r="GDB236" s="123"/>
      <c r="GDC236" s="124"/>
      <c r="GDD236" s="123"/>
      <c r="GDE236" s="121"/>
      <c r="GDF236" s="121"/>
      <c r="GDG236" s="121"/>
      <c r="GDH236" s="121"/>
      <c r="GDI236" s="121"/>
      <c r="GDJ236" s="121"/>
      <c r="GDK236" s="120"/>
      <c r="GDL236" s="125"/>
      <c r="GDM236" s="121"/>
      <c r="GDN236" s="121"/>
      <c r="GDO236" s="15"/>
      <c r="GDP236" s="15"/>
      <c r="GDQ236" s="120"/>
      <c r="GDR236" s="120"/>
      <c r="GDS236" s="121"/>
      <c r="GDT236" s="121"/>
      <c r="GDU236" s="120"/>
      <c r="GDV236" s="122"/>
      <c r="GDW236" s="123"/>
      <c r="GDX236" s="124"/>
      <c r="GDY236" s="123"/>
      <c r="GDZ236" s="121"/>
      <c r="GEA236" s="121"/>
      <c r="GEB236" s="121"/>
      <c r="GEC236" s="121"/>
      <c r="GED236" s="121"/>
      <c r="GEE236" s="121"/>
      <c r="GEF236" s="120"/>
      <c r="GEG236" s="125"/>
      <c r="GEH236" s="121"/>
      <c r="GEI236" s="121"/>
      <c r="GEJ236" s="15"/>
      <c r="GEK236" s="15"/>
      <c r="GEL236" s="120"/>
      <c r="GEM236" s="120"/>
      <c r="GEN236" s="121"/>
      <c r="GEO236" s="121"/>
      <c r="GEP236" s="120"/>
      <c r="GEQ236" s="122"/>
      <c r="GER236" s="123"/>
      <c r="GES236" s="124"/>
      <c r="GET236" s="123"/>
      <c r="GEU236" s="121"/>
      <c r="GEV236" s="121"/>
      <c r="GEW236" s="121"/>
      <c r="GEX236" s="121"/>
      <c r="GEY236" s="121"/>
      <c r="GEZ236" s="121"/>
      <c r="GFA236" s="120"/>
      <c r="GFB236" s="125"/>
      <c r="GFC236" s="121"/>
      <c r="GFD236" s="121"/>
      <c r="GFE236" s="15"/>
      <c r="GFF236" s="15"/>
      <c r="GFG236" s="120"/>
      <c r="GFH236" s="120"/>
      <c r="GFI236" s="121"/>
      <c r="GFJ236" s="121"/>
      <c r="GFK236" s="120"/>
      <c r="GFL236" s="122"/>
      <c r="GFM236" s="123"/>
      <c r="GFN236" s="124"/>
      <c r="GFO236" s="123"/>
      <c r="GFP236" s="121"/>
      <c r="GFQ236" s="121"/>
      <c r="GFR236" s="121"/>
      <c r="GFS236" s="121"/>
      <c r="GFT236" s="121"/>
      <c r="GFU236" s="121"/>
      <c r="GFV236" s="120"/>
      <c r="GFW236" s="125"/>
      <c r="GFX236" s="121"/>
      <c r="GFY236" s="121"/>
      <c r="GFZ236" s="15"/>
      <c r="GGA236" s="15"/>
      <c r="GGB236" s="120"/>
      <c r="GGC236" s="120"/>
      <c r="GGD236" s="121"/>
      <c r="GGE236" s="121"/>
      <c r="GGF236" s="120"/>
      <c r="GGG236" s="122"/>
      <c r="GGH236" s="123"/>
      <c r="GGI236" s="124"/>
      <c r="GGJ236" s="123"/>
      <c r="GGK236" s="121"/>
      <c r="GGL236" s="121"/>
      <c r="GGM236" s="121"/>
      <c r="GGN236" s="121"/>
      <c r="GGO236" s="121"/>
      <c r="GGP236" s="121"/>
      <c r="GGQ236" s="120"/>
      <c r="GGR236" s="125"/>
      <c r="GGS236" s="121"/>
      <c r="GGT236" s="121"/>
      <c r="GGU236" s="15"/>
      <c r="GGV236" s="15"/>
      <c r="GGW236" s="120"/>
      <c r="GGX236" s="120"/>
      <c r="GGY236" s="121"/>
      <c r="GGZ236" s="121"/>
      <c r="GHA236" s="120"/>
      <c r="GHB236" s="122"/>
      <c r="GHC236" s="123"/>
      <c r="GHD236" s="124"/>
      <c r="GHE236" s="123"/>
      <c r="GHF236" s="121"/>
      <c r="GHG236" s="121"/>
      <c r="GHH236" s="121"/>
      <c r="GHI236" s="121"/>
      <c r="GHJ236" s="121"/>
      <c r="GHK236" s="121"/>
      <c r="GHL236" s="120"/>
      <c r="GHM236" s="125"/>
      <c r="GHN236" s="121"/>
      <c r="GHO236" s="121"/>
      <c r="GHP236" s="15"/>
      <c r="GHQ236" s="15"/>
      <c r="GHR236" s="120"/>
      <c r="GHS236" s="120"/>
      <c r="GHT236" s="121"/>
      <c r="GHU236" s="121"/>
      <c r="GHV236" s="120"/>
      <c r="GHW236" s="122"/>
      <c r="GHX236" s="123"/>
      <c r="GHY236" s="124"/>
      <c r="GHZ236" s="123"/>
      <c r="GIA236" s="121"/>
      <c r="GIB236" s="121"/>
      <c r="GIC236" s="121"/>
      <c r="GID236" s="121"/>
      <c r="GIE236" s="121"/>
      <c r="GIF236" s="121"/>
      <c r="GIG236" s="120"/>
      <c r="GIH236" s="125"/>
      <c r="GII236" s="121"/>
      <c r="GIJ236" s="121"/>
      <c r="GIK236" s="15"/>
      <c r="GIL236" s="15"/>
      <c r="GIM236" s="120"/>
      <c r="GIN236" s="120"/>
      <c r="GIO236" s="121"/>
      <c r="GIP236" s="121"/>
      <c r="GIQ236" s="120"/>
      <c r="GIR236" s="122"/>
      <c r="GIS236" s="123"/>
      <c r="GIT236" s="124"/>
      <c r="GIU236" s="123"/>
      <c r="GIV236" s="121"/>
      <c r="GIW236" s="121"/>
      <c r="GIX236" s="121"/>
      <c r="GIY236" s="121"/>
      <c r="GIZ236" s="121"/>
      <c r="GJA236" s="121"/>
      <c r="GJB236" s="120"/>
      <c r="GJC236" s="125"/>
      <c r="GJD236" s="121"/>
      <c r="GJE236" s="121"/>
      <c r="GJF236" s="15"/>
      <c r="GJG236" s="15"/>
      <c r="GJH236" s="120"/>
      <c r="GJI236" s="120"/>
      <c r="GJJ236" s="121"/>
      <c r="GJK236" s="121"/>
      <c r="GJL236" s="120"/>
      <c r="GJM236" s="122"/>
      <c r="GJN236" s="123"/>
      <c r="GJO236" s="124"/>
      <c r="GJP236" s="123"/>
      <c r="GJQ236" s="121"/>
      <c r="GJR236" s="121"/>
      <c r="GJS236" s="121"/>
      <c r="GJT236" s="121"/>
      <c r="GJU236" s="121"/>
      <c r="GJV236" s="121"/>
      <c r="GJW236" s="120"/>
      <c r="GJX236" s="125"/>
      <c r="GJY236" s="121"/>
      <c r="GJZ236" s="121"/>
      <c r="GKA236" s="15"/>
      <c r="GKB236" s="15"/>
      <c r="GKC236" s="120"/>
      <c r="GKD236" s="120"/>
      <c r="GKE236" s="121"/>
      <c r="GKF236" s="121"/>
      <c r="GKG236" s="120"/>
      <c r="GKH236" s="122"/>
      <c r="GKI236" s="123"/>
      <c r="GKJ236" s="124"/>
      <c r="GKK236" s="123"/>
      <c r="GKL236" s="121"/>
      <c r="GKM236" s="121"/>
      <c r="GKN236" s="121"/>
      <c r="GKO236" s="121"/>
      <c r="GKP236" s="121"/>
      <c r="GKQ236" s="121"/>
      <c r="GKR236" s="120"/>
      <c r="GKS236" s="125"/>
      <c r="GKT236" s="121"/>
      <c r="GKU236" s="121"/>
      <c r="GKV236" s="15"/>
      <c r="GKW236" s="15"/>
      <c r="GKX236" s="120"/>
      <c r="GKY236" s="120"/>
      <c r="GKZ236" s="121"/>
      <c r="GLA236" s="121"/>
      <c r="GLB236" s="120"/>
      <c r="GLC236" s="122"/>
      <c r="GLD236" s="123"/>
      <c r="GLE236" s="124"/>
      <c r="GLF236" s="123"/>
      <c r="GLG236" s="121"/>
      <c r="GLH236" s="121"/>
      <c r="GLI236" s="121"/>
      <c r="GLJ236" s="121"/>
      <c r="GLK236" s="121"/>
      <c r="GLL236" s="121"/>
      <c r="GLM236" s="120"/>
      <c r="GLN236" s="125"/>
      <c r="GLO236" s="121"/>
      <c r="GLP236" s="121"/>
      <c r="GLQ236" s="15"/>
      <c r="GLR236" s="15"/>
      <c r="GLS236" s="120"/>
      <c r="GLT236" s="120"/>
      <c r="GLU236" s="121"/>
      <c r="GLV236" s="121"/>
      <c r="GLW236" s="120"/>
      <c r="GLX236" s="122"/>
      <c r="GLY236" s="123"/>
      <c r="GLZ236" s="124"/>
      <c r="GMA236" s="123"/>
      <c r="GMB236" s="121"/>
      <c r="GMC236" s="121"/>
      <c r="GMD236" s="121"/>
      <c r="GME236" s="121"/>
      <c r="GMF236" s="121"/>
      <c r="GMG236" s="121"/>
      <c r="GMH236" s="120"/>
      <c r="GMI236" s="125"/>
      <c r="GMJ236" s="121"/>
      <c r="GMK236" s="121"/>
      <c r="GML236" s="15"/>
      <c r="GMM236" s="15"/>
      <c r="GMN236" s="120"/>
      <c r="GMO236" s="120"/>
      <c r="GMP236" s="121"/>
      <c r="GMQ236" s="121"/>
      <c r="GMR236" s="120"/>
      <c r="GMS236" s="122"/>
      <c r="GMT236" s="123"/>
      <c r="GMU236" s="124"/>
      <c r="GMV236" s="123"/>
      <c r="GMW236" s="121"/>
      <c r="GMX236" s="121"/>
      <c r="GMY236" s="121"/>
      <c r="GMZ236" s="121"/>
      <c r="GNA236" s="121"/>
      <c r="GNB236" s="121"/>
      <c r="GNC236" s="120"/>
      <c r="GND236" s="125"/>
      <c r="GNE236" s="121"/>
      <c r="GNF236" s="121"/>
      <c r="GNG236" s="15"/>
      <c r="GNH236" s="15"/>
      <c r="GNI236" s="120"/>
      <c r="GNJ236" s="120"/>
      <c r="GNK236" s="121"/>
      <c r="GNL236" s="121"/>
      <c r="GNM236" s="120"/>
      <c r="GNN236" s="122"/>
      <c r="GNO236" s="123"/>
      <c r="GNP236" s="124"/>
      <c r="GNQ236" s="123"/>
      <c r="GNR236" s="121"/>
      <c r="GNS236" s="121"/>
      <c r="GNT236" s="121"/>
      <c r="GNU236" s="121"/>
      <c r="GNV236" s="121"/>
      <c r="GNW236" s="121"/>
      <c r="GNX236" s="120"/>
      <c r="GNY236" s="125"/>
      <c r="GNZ236" s="121"/>
      <c r="GOA236" s="121"/>
      <c r="GOB236" s="15"/>
      <c r="GOC236" s="15"/>
      <c r="GOD236" s="120"/>
      <c r="GOE236" s="120"/>
      <c r="GOF236" s="121"/>
      <c r="GOG236" s="121"/>
      <c r="GOH236" s="120"/>
      <c r="GOI236" s="122"/>
      <c r="GOJ236" s="123"/>
      <c r="GOK236" s="124"/>
      <c r="GOL236" s="123"/>
      <c r="GOM236" s="121"/>
      <c r="GON236" s="121"/>
      <c r="GOO236" s="121"/>
      <c r="GOP236" s="121"/>
      <c r="GOQ236" s="121"/>
      <c r="GOR236" s="121"/>
      <c r="GOS236" s="120"/>
      <c r="GOT236" s="125"/>
      <c r="GOU236" s="121"/>
      <c r="GOV236" s="121"/>
      <c r="GOW236" s="15"/>
      <c r="GOX236" s="15"/>
      <c r="GOY236" s="120"/>
      <c r="GOZ236" s="120"/>
      <c r="GPA236" s="121"/>
      <c r="GPB236" s="121"/>
      <c r="GPC236" s="120"/>
      <c r="GPD236" s="122"/>
      <c r="GPE236" s="123"/>
      <c r="GPF236" s="124"/>
      <c r="GPG236" s="123"/>
      <c r="GPH236" s="121"/>
      <c r="GPI236" s="121"/>
      <c r="GPJ236" s="121"/>
      <c r="GPK236" s="121"/>
      <c r="GPL236" s="121"/>
      <c r="GPM236" s="121"/>
      <c r="GPN236" s="120"/>
      <c r="GPO236" s="125"/>
      <c r="GPP236" s="121"/>
      <c r="GPQ236" s="121"/>
      <c r="GPR236" s="15"/>
      <c r="GPS236" s="15"/>
      <c r="GPT236" s="120"/>
      <c r="GPU236" s="120"/>
      <c r="GPV236" s="121"/>
      <c r="GPW236" s="121"/>
      <c r="GPX236" s="120"/>
      <c r="GPY236" s="122"/>
      <c r="GPZ236" s="123"/>
      <c r="GQA236" s="124"/>
      <c r="GQB236" s="123"/>
      <c r="GQC236" s="121"/>
      <c r="GQD236" s="121"/>
      <c r="GQE236" s="121"/>
      <c r="GQF236" s="121"/>
      <c r="GQG236" s="121"/>
      <c r="GQH236" s="121"/>
      <c r="GQI236" s="120"/>
      <c r="GQJ236" s="125"/>
      <c r="GQK236" s="121"/>
      <c r="GQL236" s="121"/>
      <c r="GQM236" s="15"/>
      <c r="GQN236" s="15"/>
      <c r="GQO236" s="120"/>
      <c r="GQP236" s="120"/>
      <c r="GQQ236" s="121"/>
      <c r="GQR236" s="121"/>
      <c r="GQS236" s="120"/>
      <c r="GQT236" s="122"/>
      <c r="GQU236" s="123"/>
      <c r="GQV236" s="124"/>
      <c r="GQW236" s="123"/>
      <c r="GQX236" s="121"/>
      <c r="GQY236" s="121"/>
      <c r="GQZ236" s="121"/>
      <c r="GRA236" s="121"/>
      <c r="GRB236" s="121"/>
      <c r="GRC236" s="121"/>
      <c r="GRD236" s="120"/>
      <c r="GRE236" s="125"/>
      <c r="GRF236" s="121"/>
      <c r="GRG236" s="121"/>
      <c r="GRH236" s="15"/>
      <c r="GRI236" s="15"/>
      <c r="GRJ236" s="120"/>
      <c r="GRK236" s="120"/>
      <c r="GRL236" s="121"/>
      <c r="GRM236" s="121"/>
      <c r="GRN236" s="120"/>
      <c r="GRO236" s="122"/>
      <c r="GRP236" s="123"/>
      <c r="GRQ236" s="124"/>
      <c r="GRR236" s="123"/>
      <c r="GRS236" s="121"/>
      <c r="GRT236" s="121"/>
      <c r="GRU236" s="121"/>
      <c r="GRV236" s="121"/>
      <c r="GRW236" s="121"/>
      <c r="GRX236" s="121"/>
      <c r="GRY236" s="120"/>
      <c r="GRZ236" s="125"/>
      <c r="GSA236" s="121"/>
      <c r="GSB236" s="121"/>
      <c r="GSC236" s="15"/>
      <c r="GSD236" s="15"/>
      <c r="GSE236" s="120"/>
      <c r="GSF236" s="120"/>
      <c r="GSG236" s="121"/>
      <c r="GSH236" s="121"/>
      <c r="GSI236" s="120"/>
      <c r="GSJ236" s="122"/>
      <c r="GSK236" s="123"/>
      <c r="GSL236" s="124"/>
      <c r="GSM236" s="123"/>
      <c r="GSN236" s="121"/>
      <c r="GSO236" s="121"/>
      <c r="GSP236" s="121"/>
      <c r="GSQ236" s="121"/>
      <c r="GSR236" s="121"/>
      <c r="GSS236" s="121"/>
      <c r="GST236" s="120"/>
      <c r="GSU236" s="125"/>
      <c r="GSV236" s="121"/>
      <c r="GSW236" s="121"/>
      <c r="GSX236" s="15"/>
      <c r="GSY236" s="15"/>
      <c r="GSZ236" s="120"/>
      <c r="GTA236" s="120"/>
      <c r="GTB236" s="121"/>
      <c r="GTC236" s="121"/>
      <c r="GTD236" s="120"/>
      <c r="GTE236" s="122"/>
      <c r="GTF236" s="123"/>
      <c r="GTG236" s="124"/>
      <c r="GTH236" s="123"/>
      <c r="GTI236" s="121"/>
      <c r="GTJ236" s="121"/>
      <c r="GTK236" s="121"/>
      <c r="GTL236" s="121"/>
      <c r="GTM236" s="121"/>
      <c r="GTN236" s="121"/>
      <c r="GTO236" s="120"/>
      <c r="GTP236" s="125"/>
      <c r="GTQ236" s="121"/>
      <c r="GTR236" s="121"/>
      <c r="GTS236" s="15"/>
      <c r="GTT236" s="15"/>
      <c r="GTU236" s="120"/>
      <c r="GTV236" s="120"/>
      <c r="GTW236" s="121"/>
      <c r="GTX236" s="121"/>
      <c r="GTY236" s="120"/>
      <c r="GTZ236" s="122"/>
      <c r="GUA236" s="123"/>
      <c r="GUB236" s="124"/>
      <c r="GUC236" s="123"/>
      <c r="GUD236" s="121"/>
      <c r="GUE236" s="121"/>
      <c r="GUF236" s="121"/>
      <c r="GUG236" s="121"/>
      <c r="GUH236" s="121"/>
      <c r="GUI236" s="121"/>
      <c r="GUJ236" s="120"/>
      <c r="GUK236" s="125"/>
      <c r="GUL236" s="121"/>
      <c r="GUM236" s="121"/>
      <c r="GUN236" s="15"/>
      <c r="GUO236" s="15"/>
      <c r="GUP236" s="120"/>
      <c r="GUQ236" s="120"/>
      <c r="GUR236" s="121"/>
      <c r="GUS236" s="121"/>
      <c r="GUT236" s="120"/>
      <c r="GUU236" s="122"/>
      <c r="GUV236" s="123"/>
      <c r="GUW236" s="124"/>
      <c r="GUX236" s="123"/>
      <c r="GUY236" s="121"/>
      <c r="GUZ236" s="121"/>
      <c r="GVA236" s="121"/>
      <c r="GVB236" s="121"/>
      <c r="GVC236" s="121"/>
      <c r="GVD236" s="121"/>
      <c r="GVE236" s="120"/>
      <c r="GVF236" s="125"/>
      <c r="GVG236" s="121"/>
      <c r="GVH236" s="121"/>
      <c r="GVI236" s="15"/>
      <c r="GVJ236" s="15"/>
      <c r="GVK236" s="120"/>
      <c r="GVL236" s="120"/>
      <c r="GVM236" s="121"/>
      <c r="GVN236" s="121"/>
      <c r="GVO236" s="120"/>
      <c r="GVP236" s="122"/>
      <c r="GVQ236" s="123"/>
      <c r="GVR236" s="124"/>
      <c r="GVS236" s="123"/>
      <c r="GVT236" s="121"/>
      <c r="GVU236" s="121"/>
      <c r="GVV236" s="121"/>
      <c r="GVW236" s="121"/>
      <c r="GVX236" s="121"/>
      <c r="GVY236" s="121"/>
      <c r="GVZ236" s="120"/>
      <c r="GWA236" s="125"/>
      <c r="GWB236" s="121"/>
      <c r="GWC236" s="121"/>
      <c r="GWD236" s="15"/>
      <c r="GWE236" s="15"/>
      <c r="GWF236" s="120"/>
      <c r="GWG236" s="120"/>
      <c r="GWH236" s="121"/>
      <c r="GWI236" s="121"/>
      <c r="GWJ236" s="120"/>
      <c r="GWK236" s="122"/>
      <c r="GWL236" s="123"/>
      <c r="GWM236" s="124"/>
      <c r="GWN236" s="123"/>
      <c r="GWO236" s="121"/>
      <c r="GWP236" s="121"/>
      <c r="GWQ236" s="121"/>
      <c r="GWR236" s="121"/>
      <c r="GWS236" s="121"/>
      <c r="GWT236" s="121"/>
      <c r="GWU236" s="120"/>
      <c r="GWV236" s="125"/>
      <c r="GWW236" s="121"/>
      <c r="GWX236" s="121"/>
      <c r="GWY236" s="15"/>
      <c r="GWZ236" s="15"/>
      <c r="GXA236" s="120"/>
      <c r="GXB236" s="120"/>
      <c r="GXC236" s="121"/>
      <c r="GXD236" s="121"/>
      <c r="GXE236" s="120"/>
      <c r="GXF236" s="122"/>
      <c r="GXG236" s="123"/>
      <c r="GXH236" s="124"/>
      <c r="GXI236" s="123"/>
      <c r="GXJ236" s="121"/>
      <c r="GXK236" s="121"/>
      <c r="GXL236" s="121"/>
      <c r="GXM236" s="121"/>
      <c r="GXN236" s="121"/>
      <c r="GXO236" s="121"/>
      <c r="GXP236" s="120"/>
      <c r="GXQ236" s="125"/>
      <c r="GXR236" s="121"/>
      <c r="GXS236" s="121"/>
      <c r="GXT236" s="15"/>
      <c r="GXU236" s="15"/>
      <c r="GXV236" s="120"/>
      <c r="GXW236" s="120"/>
      <c r="GXX236" s="121"/>
      <c r="GXY236" s="121"/>
      <c r="GXZ236" s="120"/>
      <c r="GYA236" s="122"/>
      <c r="GYB236" s="123"/>
      <c r="GYC236" s="124"/>
      <c r="GYD236" s="123"/>
      <c r="GYE236" s="121"/>
      <c r="GYF236" s="121"/>
      <c r="GYG236" s="121"/>
      <c r="GYH236" s="121"/>
      <c r="GYI236" s="121"/>
      <c r="GYJ236" s="121"/>
      <c r="GYK236" s="120"/>
      <c r="GYL236" s="125"/>
      <c r="GYM236" s="121"/>
      <c r="GYN236" s="121"/>
      <c r="GYO236" s="15"/>
      <c r="GYP236" s="15"/>
      <c r="GYQ236" s="120"/>
      <c r="GYR236" s="120"/>
      <c r="GYS236" s="121"/>
      <c r="GYT236" s="121"/>
      <c r="GYU236" s="120"/>
      <c r="GYV236" s="122"/>
      <c r="GYW236" s="123"/>
      <c r="GYX236" s="124"/>
      <c r="GYY236" s="123"/>
      <c r="GYZ236" s="121"/>
      <c r="GZA236" s="121"/>
      <c r="GZB236" s="121"/>
      <c r="GZC236" s="121"/>
      <c r="GZD236" s="121"/>
      <c r="GZE236" s="121"/>
      <c r="GZF236" s="120"/>
      <c r="GZG236" s="125"/>
      <c r="GZH236" s="121"/>
      <c r="GZI236" s="121"/>
      <c r="GZJ236" s="15"/>
      <c r="GZK236" s="15"/>
      <c r="GZL236" s="120"/>
      <c r="GZM236" s="120"/>
      <c r="GZN236" s="121"/>
      <c r="GZO236" s="121"/>
      <c r="GZP236" s="120"/>
      <c r="GZQ236" s="122"/>
      <c r="GZR236" s="123"/>
      <c r="GZS236" s="124"/>
      <c r="GZT236" s="123"/>
      <c r="GZU236" s="121"/>
      <c r="GZV236" s="121"/>
      <c r="GZW236" s="121"/>
      <c r="GZX236" s="121"/>
      <c r="GZY236" s="121"/>
      <c r="GZZ236" s="121"/>
      <c r="HAA236" s="120"/>
      <c r="HAB236" s="125"/>
      <c r="HAC236" s="121"/>
      <c r="HAD236" s="121"/>
      <c r="HAE236" s="15"/>
      <c r="HAF236" s="15"/>
      <c r="HAG236" s="120"/>
      <c r="HAH236" s="120"/>
      <c r="HAI236" s="121"/>
      <c r="HAJ236" s="121"/>
      <c r="HAK236" s="120"/>
      <c r="HAL236" s="122"/>
      <c r="HAM236" s="123"/>
      <c r="HAN236" s="124"/>
      <c r="HAO236" s="123"/>
      <c r="HAP236" s="121"/>
      <c r="HAQ236" s="121"/>
      <c r="HAR236" s="121"/>
      <c r="HAS236" s="121"/>
      <c r="HAT236" s="121"/>
      <c r="HAU236" s="121"/>
      <c r="HAV236" s="120"/>
      <c r="HAW236" s="125"/>
      <c r="HAX236" s="121"/>
      <c r="HAY236" s="121"/>
      <c r="HAZ236" s="15"/>
      <c r="HBA236" s="15"/>
      <c r="HBB236" s="120"/>
      <c r="HBC236" s="120"/>
      <c r="HBD236" s="121"/>
      <c r="HBE236" s="121"/>
      <c r="HBF236" s="120"/>
      <c r="HBG236" s="122"/>
      <c r="HBH236" s="123"/>
      <c r="HBI236" s="124"/>
      <c r="HBJ236" s="123"/>
      <c r="HBK236" s="121"/>
      <c r="HBL236" s="121"/>
      <c r="HBM236" s="121"/>
      <c r="HBN236" s="121"/>
      <c r="HBO236" s="121"/>
      <c r="HBP236" s="121"/>
      <c r="HBQ236" s="120"/>
      <c r="HBR236" s="125"/>
      <c r="HBS236" s="121"/>
      <c r="HBT236" s="121"/>
      <c r="HBU236" s="15"/>
      <c r="HBV236" s="15"/>
      <c r="HBW236" s="120"/>
      <c r="HBX236" s="120"/>
      <c r="HBY236" s="121"/>
      <c r="HBZ236" s="121"/>
      <c r="HCA236" s="120"/>
      <c r="HCB236" s="122"/>
      <c r="HCC236" s="123"/>
      <c r="HCD236" s="124"/>
      <c r="HCE236" s="123"/>
      <c r="HCF236" s="121"/>
      <c r="HCG236" s="121"/>
      <c r="HCH236" s="121"/>
      <c r="HCI236" s="121"/>
      <c r="HCJ236" s="121"/>
      <c r="HCK236" s="121"/>
      <c r="HCL236" s="120"/>
      <c r="HCM236" s="125"/>
      <c r="HCN236" s="121"/>
      <c r="HCO236" s="121"/>
      <c r="HCP236" s="15"/>
      <c r="HCQ236" s="15"/>
      <c r="HCR236" s="120"/>
      <c r="HCS236" s="120"/>
      <c r="HCT236" s="121"/>
      <c r="HCU236" s="121"/>
      <c r="HCV236" s="120"/>
      <c r="HCW236" s="122"/>
      <c r="HCX236" s="123"/>
      <c r="HCY236" s="124"/>
      <c r="HCZ236" s="123"/>
      <c r="HDA236" s="121"/>
      <c r="HDB236" s="121"/>
      <c r="HDC236" s="121"/>
      <c r="HDD236" s="121"/>
      <c r="HDE236" s="121"/>
      <c r="HDF236" s="121"/>
      <c r="HDG236" s="120"/>
      <c r="HDH236" s="125"/>
      <c r="HDI236" s="121"/>
      <c r="HDJ236" s="121"/>
      <c r="HDK236" s="15"/>
      <c r="HDL236" s="15"/>
      <c r="HDM236" s="120"/>
      <c r="HDN236" s="120"/>
      <c r="HDO236" s="121"/>
      <c r="HDP236" s="121"/>
      <c r="HDQ236" s="120"/>
      <c r="HDR236" s="122"/>
      <c r="HDS236" s="123"/>
      <c r="HDT236" s="124"/>
      <c r="HDU236" s="123"/>
      <c r="HDV236" s="121"/>
      <c r="HDW236" s="121"/>
      <c r="HDX236" s="121"/>
      <c r="HDY236" s="121"/>
      <c r="HDZ236" s="121"/>
      <c r="HEA236" s="121"/>
      <c r="HEB236" s="120"/>
      <c r="HEC236" s="125"/>
      <c r="HED236" s="121"/>
      <c r="HEE236" s="121"/>
      <c r="HEF236" s="15"/>
      <c r="HEG236" s="15"/>
      <c r="HEH236" s="120"/>
      <c r="HEI236" s="120"/>
      <c r="HEJ236" s="121"/>
      <c r="HEK236" s="121"/>
      <c r="HEL236" s="120"/>
      <c r="HEM236" s="122"/>
      <c r="HEN236" s="123"/>
      <c r="HEO236" s="124"/>
      <c r="HEP236" s="123"/>
      <c r="HEQ236" s="121"/>
      <c r="HER236" s="121"/>
      <c r="HES236" s="121"/>
      <c r="HET236" s="121"/>
      <c r="HEU236" s="121"/>
      <c r="HEV236" s="121"/>
      <c r="HEW236" s="120"/>
      <c r="HEX236" s="125"/>
      <c r="HEY236" s="121"/>
      <c r="HEZ236" s="121"/>
      <c r="HFA236" s="15"/>
      <c r="HFB236" s="15"/>
      <c r="HFC236" s="120"/>
      <c r="HFD236" s="120"/>
      <c r="HFE236" s="121"/>
      <c r="HFF236" s="121"/>
      <c r="HFG236" s="120"/>
      <c r="HFH236" s="122"/>
      <c r="HFI236" s="123"/>
      <c r="HFJ236" s="124"/>
      <c r="HFK236" s="123"/>
      <c r="HFL236" s="121"/>
      <c r="HFM236" s="121"/>
      <c r="HFN236" s="121"/>
      <c r="HFO236" s="121"/>
      <c r="HFP236" s="121"/>
      <c r="HFQ236" s="121"/>
      <c r="HFR236" s="120"/>
      <c r="HFS236" s="125"/>
      <c r="HFT236" s="121"/>
      <c r="HFU236" s="121"/>
      <c r="HFV236" s="15"/>
      <c r="HFW236" s="15"/>
      <c r="HFX236" s="120"/>
      <c r="HFY236" s="120"/>
      <c r="HFZ236" s="121"/>
      <c r="HGA236" s="121"/>
      <c r="HGB236" s="120"/>
      <c r="HGC236" s="122"/>
      <c r="HGD236" s="123"/>
      <c r="HGE236" s="124"/>
      <c r="HGF236" s="123"/>
      <c r="HGG236" s="121"/>
      <c r="HGH236" s="121"/>
      <c r="HGI236" s="121"/>
      <c r="HGJ236" s="121"/>
      <c r="HGK236" s="121"/>
      <c r="HGL236" s="121"/>
      <c r="HGM236" s="120"/>
      <c r="HGN236" s="125"/>
      <c r="HGO236" s="121"/>
      <c r="HGP236" s="121"/>
      <c r="HGQ236" s="15"/>
      <c r="HGR236" s="15"/>
      <c r="HGS236" s="120"/>
      <c r="HGT236" s="120"/>
      <c r="HGU236" s="121"/>
      <c r="HGV236" s="121"/>
      <c r="HGW236" s="120"/>
      <c r="HGX236" s="122"/>
      <c r="HGY236" s="123"/>
      <c r="HGZ236" s="124"/>
      <c r="HHA236" s="123"/>
      <c r="HHB236" s="121"/>
      <c r="HHC236" s="121"/>
      <c r="HHD236" s="121"/>
      <c r="HHE236" s="121"/>
      <c r="HHF236" s="121"/>
      <c r="HHG236" s="121"/>
      <c r="HHH236" s="120"/>
      <c r="HHI236" s="125"/>
      <c r="HHJ236" s="121"/>
      <c r="HHK236" s="121"/>
      <c r="HHL236" s="15"/>
      <c r="HHM236" s="15"/>
      <c r="HHN236" s="120"/>
      <c r="HHO236" s="120"/>
      <c r="HHP236" s="121"/>
      <c r="HHQ236" s="121"/>
      <c r="HHR236" s="120"/>
      <c r="HHS236" s="122"/>
      <c r="HHT236" s="123"/>
      <c r="HHU236" s="124"/>
      <c r="HHV236" s="123"/>
      <c r="HHW236" s="121"/>
      <c r="HHX236" s="121"/>
      <c r="HHY236" s="121"/>
      <c r="HHZ236" s="121"/>
      <c r="HIA236" s="121"/>
      <c r="HIB236" s="121"/>
      <c r="HIC236" s="120"/>
      <c r="HID236" s="125"/>
      <c r="HIE236" s="121"/>
      <c r="HIF236" s="121"/>
      <c r="HIG236" s="15"/>
      <c r="HIH236" s="15"/>
      <c r="HII236" s="120"/>
      <c r="HIJ236" s="120"/>
      <c r="HIK236" s="121"/>
      <c r="HIL236" s="121"/>
      <c r="HIM236" s="120"/>
      <c r="HIN236" s="122"/>
      <c r="HIO236" s="123"/>
      <c r="HIP236" s="124"/>
      <c r="HIQ236" s="123"/>
      <c r="HIR236" s="121"/>
      <c r="HIS236" s="121"/>
      <c r="HIT236" s="121"/>
      <c r="HIU236" s="121"/>
      <c r="HIV236" s="121"/>
      <c r="HIW236" s="121"/>
      <c r="HIX236" s="120"/>
      <c r="HIY236" s="125"/>
      <c r="HIZ236" s="121"/>
      <c r="HJA236" s="121"/>
      <c r="HJB236" s="15"/>
      <c r="HJC236" s="15"/>
      <c r="HJD236" s="120"/>
      <c r="HJE236" s="120"/>
      <c r="HJF236" s="121"/>
      <c r="HJG236" s="121"/>
      <c r="HJH236" s="120"/>
      <c r="HJI236" s="122"/>
      <c r="HJJ236" s="123"/>
      <c r="HJK236" s="124"/>
      <c r="HJL236" s="123"/>
      <c r="HJM236" s="121"/>
      <c r="HJN236" s="121"/>
      <c r="HJO236" s="121"/>
      <c r="HJP236" s="121"/>
      <c r="HJQ236" s="121"/>
      <c r="HJR236" s="121"/>
      <c r="HJS236" s="120"/>
      <c r="HJT236" s="125"/>
      <c r="HJU236" s="121"/>
      <c r="HJV236" s="121"/>
      <c r="HJW236" s="15"/>
      <c r="HJX236" s="15"/>
      <c r="HJY236" s="120"/>
      <c r="HJZ236" s="120"/>
      <c r="HKA236" s="121"/>
      <c r="HKB236" s="121"/>
      <c r="HKC236" s="120"/>
      <c r="HKD236" s="122"/>
      <c r="HKE236" s="123"/>
      <c r="HKF236" s="124"/>
      <c r="HKG236" s="123"/>
      <c r="HKH236" s="121"/>
      <c r="HKI236" s="121"/>
      <c r="HKJ236" s="121"/>
      <c r="HKK236" s="121"/>
      <c r="HKL236" s="121"/>
      <c r="HKM236" s="121"/>
      <c r="HKN236" s="120"/>
      <c r="HKO236" s="125"/>
      <c r="HKP236" s="121"/>
      <c r="HKQ236" s="121"/>
      <c r="HKR236" s="15"/>
      <c r="HKS236" s="15"/>
      <c r="HKT236" s="120"/>
      <c r="HKU236" s="120"/>
      <c r="HKV236" s="121"/>
      <c r="HKW236" s="121"/>
      <c r="HKX236" s="120"/>
      <c r="HKY236" s="122"/>
      <c r="HKZ236" s="123"/>
      <c r="HLA236" s="124"/>
      <c r="HLB236" s="123"/>
      <c r="HLC236" s="121"/>
      <c r="HLD236" s="121"/>
      <c r="HLE236" s="121"/>
      <c r="HLF236" s="121"/>
      <c r="HLG236" s="121"/>
      <c r="HLH236" s="121"/>
      <c r="HLI236" s="120"/>
      <c r="HLJ236" s="125"/>
      <c r="HLK236" s="121"/>
      <c r="HLL236" s="121"/>
      <c r="HLM236" s="15"/>
      <c r="HLN236" s="15"/>
      <c r="HLO236" s="120"/>
      <c r="HLP236" s="120"/>
      <c r="HLQ236" s="121"/>
      <c r="HLR236" s="121"/>
      <c r="HLS236" s="120"/>
      <c r="HLT236" s="122"/>
      <c r="HLU236" s="123"/>
      <c r="HLV236" s="124"/>
      <c r="HLW236" s="123"/>
      <c r="HLX236" s="121"/>
      <c r="HLY236" s="121"/>
      <c r="HLZ236" s="121"/>
      <c r="HMA236" s="121"/>
      <c r="HMB236" s="121"/>
      <c r="HMC236" s="121"/>
      <c r="HMD236" s="120"/>
      <c r="HME236" s="125"/>
      <c r="HMF236" s="121"/>
      <c r="HMG236" s="121"/>
      <c r="HMH236" s="15"/>
      <c r="HMI236" s="15"/>
      <c r="HMJ236" s="120"/>
      <c r="HMK236" s="120"/>
      <c r="HML236" s="121"/>
      <c r="HMM236" s="121"/>
      <c r="HMN236" s="120"/>
      <c r="HMO236" s="122"/>
      <c r="HMP236" s="123"/>
      <c r="HMQ236" s="124"/>
      <c r="HMR236" s="123"/>
      <c r="HMS236" s="121"/>
      <c r="HMT236" s="121"/>
      <c r="HMU236" s="121"/>
      <c r="HMV236" s="121"/>
      <c r="HMW236" s="121"/>
      <c r="HMX236" s="121"/>
      <c r="HMY236" s="120"/>
      <c r="HMZ236" s="125"/>
      <c r="HNA236" s="121"/>
      <c r="HNB236" s="121"/>
      <c r="HNC236" s="15"/>
      <c r="HND236" s="15"/>
      <c r="HNE236" s="120"/>
      <c r="HNF236" s="120"/>
      <c r="HNG236" s="121"/>
      <c r="HNH236" s="121"/>
      <c r="HNI236" s="120"/>
      <c r="HNJ236" s="122"/>
      <c r="HNK236" s="123"/>
      <c r="HNL236" s="124"/>
      <c r="HNM236" s="123"/>
      <c r="HNN236" s="121"/>
      <c r="HNO236" s="121"/>
      <c r="HNP236" s="121"/>
      <c r="HNQ236" s="121"/>
      <c r="HNR236" s="121"/>
      <c r="HNS236" s="121"/>
      <c r="HNT236" s="120"/>
      <c r="HNU236" s="125"/>
      <c r="HNV236" s="121"/>
      <c r="HNW236" s="121"/>
      <c r="HNX236" s="15"/>
      <c r="HNY236" s="15"/>
      <c r="HNZ236" s="120"/>
      <c r="HOA236" s="120"/>
      <c r="HOB236" s="121"/>
      <c r="HOC236" s="121"/>
      <c r="HOD236" s="120"/>
      <c r="HOE236" s="122"/>
      <c r="HOF236" s="123"/>
      <c r="HOG236" s="124"/>
      <c r="HOH236" s="123"/>
      <c r="HOI236" s="121"/>
      <c r="HOJ236" s="121"/>
      <c r="HOK236" s="121"/>
      <c r="HOL236" s="121"/>
      <c r="HOM236" s="121"/>
      <c r="HON236" s="121"/>
      <c r="HOO236" s="120"/>
      <c r="HOP236" s="125"/>
      <c r="HOQ236" s="121"/>
      <c r="HOR236" s="121"/>
      <c r="HOS236" s="15"/>
      <c r="HOT236" s="15"/>
      <c r="HOU236" s="120"/>
      <c r="HOV236" s="120"/>
      <c r="HOW236" s="121"/>
      <c r="HOX236" s="121"/>
      <c r="HOY236" s="120"/>
      <c r="HOZ236" s="122"/>
      <c r="HPA236" s="123"/>
      <c r="HPB236" s="124"/>
      <c r="HPC236" s="123"/>
      <c r="HPD236" s="121"/>
      <c r="HPE236" s="121"/>
      <c r="HPF236" s="121"/>
      <c r="HPG236" s="121"/>
      <c r="HPH236" s="121"/>
      <c r="HPI236" s="121"/>
      <c r="HPJ236" s="120"/>
      <c r="HPK236" s="125"/>
      <c r="HPL236" s="121"/>
      <c r="HPM236" s="121"/>
      <c r="HPN236" s="15"/>
      <c r="HPO236" s="15"/>
      <c r="HPP236" s="120"/>
      <c r="HPQ236" s="120"/>
      <c r="HPR236" s="121"/>
      <c r="HPS236" s="121"/>
      <c r="HPT236" s="120"/>
      <c r="HPU236" s="122"/>
      <c r="HPV236" s="123"/>
      <c r="HPW236" s="124"/>
      <c r="HPX236" s="123"/>
      <c r="HPY236" s="121"/>
      <c r="HPZ236" s="121"/>
      <c r="HQA236" s="121"/>
      <c r="HQB236" s="121"/>
      <c r="HQC236" s="121"/>
      <c r="HQD236" s="121"/>
      <c r="HQE236" s="120"/>
      <c r="HQF236" s="125"/>
      <c r="HQG236" s="121"/>
      <c r="HQH236" s="121"/>
      <c r="HQI236" s="15"/>
      <c r="HQJ236" s="15"/>
      <c r="HQK236" s="120"/>
      <c r="HQL236" s="120"/>
      <c r="HQM236" s="121"/>
      <c r="HQN236" s="121"/>
      <c r="HQO236" s="120"/>
      <c r="HQP236" s="122"/>
      <c r="HQQ236" s="123"/>
      <c r="HQR236" s="124"/>
      <c r="HQS236" s="123"/>
      <c r="HQT236" s="121"/>
      <c r="HQU236" s="121"/>
      <c r="HQV236" s="121"/>
      <c r="HQW236" s="121"/>
      <c r="HQX236" s="121"/>
      <c r="HQY236" s="121"/>
      <c r="HQZ236" s="120"/>
      <c r="HRA236" s="125"/>
      <c r="HRB236" s="121"/>
      <c r="HRC236" s="121"/>
      <c r="HRD236" s="15"/>
      <c r="HRE236" s="15"/>
      <c r="HRF236" s="120"/>
      <c r="HRG236" s="120"/>
      <c r="HRH236" s="121"/>
      <c r="HRI236" s="121"/>
      <c r="HRJ236" s="120"/>
      <c r="HRK236" s="122"/>
      <c r="HRL236" s="123"/>
      <c r="HRM236" s="124"/>
      <c r="HRN236" s="123"/>
      <c r="HRO236" s="121"/>
      <c r="HRP236" s="121"/>
      <c r="HRQ236" s="121"/>
      <c r="HRR236" s="121"/>
      <c r="HRS236" s="121"/>
      <c r="HRT236" s="121"/>
      <c r="HRU236" s="120"/>
      <c r="HRV236" s="125"/>
      <c r="HRW236" s="121"/>
      <c r="HRX236" s="121"/>
      <c r="HRY236" s="15"/>
      <c r="HRZ236" s="15"/>
      <c r="HSA236" s="120"/>
      <c r="HSB236" s="120"/>
      <c r="HSC236" s="121"/>
      <c r="HSD236" s="121"/>
      <c r="HSE236" s="120"/>
      <c r="HSF236" s="122"/>
      <c r="HSG236" s="123"/>
      <c r="HSH236" s="124"/>
      <c r="HSI236" s="123"/>
      <c r="HSJ236" s="121"/>
      <c r="HSK236" s="121"/>
      <c r="HSL236" s="121"/>
      <c r="HSM236" s="121"/>
      <c r="HSN236" s="121"/>
      <c r="HSO236" s="121"/>
      <c r="HSP236" s="120"/>
      <c r="HSQ236" s="125"/>
      <c r="HSR236" s="121"/>
      <c r="HSS236" s="121"/>
      <c r="HST236" s="15"/>
      <c r="HSU236" s="15"/>
      <c r="HSV236" s="120"/>
      <c r="HSW236" s="120"/>
      <c r="HSX236" s="121"/>
      <c r="HSY236" s="121"/>
      <c r="HSZ236" s="120"/>
      <c r="HTA236" s="122"/>
      <c r="HTB236" s="123"/>
      <c r="HTC236" s="124"/>
      <c r="HTD236" s="123"/>
      <c r="HTE236" s="121"/>
      <c r="HTF236" s="121"/>
      <c r="HTG236" s="121"/>
      <c r="HTH236" s="121"/>
      <c r="HTI236" s="121"/>
      <c r="HTJ236" s="121"/>
      <c r="HTK236" s="120"/>
      <c r="HTL236" s="125"/>
      <c r="HTM236" s="121"/>
      <c r="HTN236" s="121"/>
      <c r="HTO236" s="15"/>
      <c r="HTP236" s="15"/>
      <c r="HTQ236" s="120"/>
      <c r="HTR236" s="120"/>
      <c r="HTS236" s="121"/>
      <c r="HTT236" s="121"/>
      <c r="HTU236" s="120"/>
      <c r="HTV236" s="122"/>
      <c r="HTW236" s="123"/>
      <c r="HTX236" s="124"/>
      <c r="HTY236" s="123"/>
      <c r="HTZ236" s="121"/>
      <c r="HUA236" s="121"/>
      <c r="HUB236" s="121"/>
      <c r="HUC236" s="121"/>
      <c r="HUD236" s="121"/>
      <c r="HUE236" s="121"/>
      <c r="HUF236" s="120"/>
      <c r="HUG236" s="125"/>
      <c r="HUH236" s="121"/>
      <c r="HUI236" s="121"/>
      <c r="HUJ236" s="15"/>
      <c r="HUK236" s="15"/>
      <c r="HUL236" s="120"/>
      <c r="HUM236" s="120"/>
      <c r="HUN236" s="121"/>
      <c r="HUO236" s="121"/>
      <c r="HUP236" s="120"/>
      <c r="HUQ236" s="122"/>
      <c r="HUR236" s="123"/>
      <c r="HUS236" s="124"/>
      <c r="HUT236" s="123"/>
      <c r="HUU236" s="121"/>
      <c r="HUV236" s="121"/>
      <c r="HUW236" s="121"/>
      <c r="HUX236" s="121"/>
      <c r="HUY236" s="121"/>
      <c r="HUZ236" s="121"/>
      <c r="HVA236" s="120"/>
      <c r="HVB236" s="125"/>
      <c r="HVC236" s="121"/>
      <c r="HVD236" s="121"/>
      <c r="HVE236" s="15"/>
      <c r="HVF236" s="15"/>
      <c r="HVG236" s="120"/>
      <c r="HVH236" s="120"/>
      <c r="HVI236" s="121"/>
      <c r="HVJ236" s="121"/>
      <c r="HVK236" s="120"/>
      <c r="HVL236" s="122"/>
      <c r="HVM236" s="123"/>
      <c r="HVN236" s="124"/>
      <c r="HVO236" s="123"/>
      <c r="HVP236" s="121"/>
      <c r="HVQ236" s="121"/>
      <c r="HVR236" s="121"/>
      <c r="HVS236" s="121"/>
      <c r="HVT236" s="121"/>
      <c r="HVU236" s="121"/>
      <c r="HVV236" s="120"/>
      <c r="HVW236" s="125"/>
      <c r="HVX236" s="121"/>
      <c r="HVY236" s="121"/>
      <c r="HVZ236" s="15"/>
      <c r="HWA236" s="15"/>
      <c r="HWB236" s="120"/>
      <c r="HWC236" s="120"/>
      <c r="HWD236" s="121"/>
      <c r="HWE236" s="121"/>
      <c r="HWF236" s="120"/>
      <c r="HWG236" s="122"/>
      <c r="HWH236" s="123"/>
      <c r="HWI236" s="124"/>
      <c r="HWJ236" s="123"/>
      <c r="HWK236" s="121"/>
      <c r="HWL236" s="121"/>
      <c r="HWM236" s="121"/>
      <c r="HWN236" s="121"/>
      <c r="HWO236" s="121"/>
      <c r="HWP236" s="121"/>
      <c r="HWQ236" s="120"/>
      <c r="HWR236" s="125"/>
      <c r="HWS236" s="121"/>
      <c r="HWT236" s="121"/>
      <c r="HWU236" s="15"/>
      <c r="HWV236" s="15"/>
      <c r="HWW236" s="120"/>
      <c r="HWX236" s="120"/>
      <c r="HWY236" s="121"/>
      <c r="HWZ236" s="121"/>
      <c r="HXA236" s="120"/>
      <c r="HXB236" s="122"/>
      <c r="HXC236" s="123"/>
      <c r="HXD236" s="124"/>
      <c r="HXE236" s="123"/>
      <c r="HXF236" s="121"/>
      <c r="HXG236" s="121"/>
      <c r="HXH236" s="121"/>
      <c r="HXI236" s="121"/>
      <c r="HXJ236" s="121"/>
      <c r="HXK236" s="121"/>
      <c r="HXL236" s="120"/>
      <c r="HXM236" s="125"/>
      <c r="HXN236" s="121"/>
      <c r="HXO236" s="121"/>
      <c r="HXP236" s="15"/>
      <c r="HXQ236" s="15"/>
      <c r="HXR236" s="120"/>
      <c r="HXS236" s="120"/>
      <c r="HXT236" s="121"/>
      <c r="HXU236" s="121"/>
      <c r="HXV236" s="120"/>
      <c r="HXW236" s="122"/>
      <c r="HXX236" s="123"/>
      <c r="HXY236" s="124"/>
      <c r="HXZ236" s="123"/>
      <c r="HYA236" s="121"/>
      <c r="HYB236" s="121"/>
      <c r="HYC236" s="121"/>
      <c r="HYD236" s="121"/>
      <c r="HYE236" s="121"/>
      <c r="HYF236" s="121"/>
      <c r="HYG236" s="120"/>
      <c r="HYH236" s="125"/>
      <c r="HYI236" s="121"/>
      <c r="HYJ236" s="121"/>
      <c r="HYK236" s="15"/>
      <c r="HYL236" s="15"/>
      <c r="HYM236" s="120"/>
      <c r="HYN236" s="120"/>
      <c r="HYO236" s="121"/>
      <c r="HYP236" s="121"/>
      <c r="HYQ236" s="120"/>
      <c r="HYR236" s="122"/>
      <c r="HYS236" s="123"/>
      <c r="HYT236" s="124"/>
      <c r="HYU236" s="123"/>
      <c r="HYV236" s="121"/>
      <c r="HYW236" s="121"/>
      <c r="HYX236" s="121"/>
      <c r="HYY236" s="121"/>
      <c r="HYZ236" s="121"/>
      <c r="HZA236" s="121"/>
      <c r="HZB236" s="120"/>
      <c r="HZC236" s="125"/>
      <c r="HZD236" s="121"/>
      <c r="HZE236" s="121"/>
      <c r="HZF236" s="15"/>
      <c r="HZG236" s="15"/>
      <c r="HZH236" s="120"/>
      <c r="HZI236" s="120"/>
      <c r="HZJ236" s="121"/>
      <c r="HZK236" s="121"/>
      <c r="HZL236" s="120"/>
      <c r="HZM236" s="122"/>
      <c r="HZN236" s="123"/>
      <c r="HZO236" s="124"/>
      <c r="HZP236" s="123"/>
      <c r="HZQ236" s="121"/>
      <c r="HZR236" s="121"/>
      <c r="HZS236" s="121"/>
      <c r="HZT236" s="121"/>
      <c r="HZU236" s="121"/>
      <c r="HZV236" s="121"/>
      <c r="HZW236" s="120"/>
      <c r="HZX236" s="125"/>
      <c r="HZY236" s="121"/>
      <c r="HZZ236" s="121"/>
      <c r="IAA236" s="15"/>
      <c r="IAB236" s="15"/>
      <c r="IAC236" s="120"/>
      <c r="IAD236" s="120"/>
      <c r="IAE236" s="121"/>
      <c r="IAF236" s="121"/>
      <c r="IAG236" s="120"/>
      <c r="IAH236" s="122"/>
      <c r="IAI236" s="123"/>
      <c r="IAJ236" s="124"/>
      <c r="IAK236" s="123"/>
      <c r="IAL236" s="121"/>
      <c r="IAM236" s="121"/>
      <c r="IAN236" s="121"/>
      <c r="IAO236" s="121"/>
      <c r="IAP236" s="121"/>
      <c r="IAQ236" s="121"/>
      <c r="IAR236" s="120"/>
      <c r="IAS236" s="125"/>
      <c r="IAT236" s="121"/>
      <c r="IAU236" s="121"/>
      <c r="IAV236" s="15"/>
      <c r="IAW236" s="15"/>
      <c r="IAX236" s="120"/>
      <c r="IAY236" s="120"/>
      <c r="IAZ236" s="121"/>
      <c r="IBA236" s="121"/>
      <c r="IBB236" s="120"/>
      <c r="IBC236" s="122"/>
      <c r="IBD236" s="123"/>
      <c r="IBE236" s="124"/>
      <c r="IBF236" s="123"/>
      <c r="IBG236" s="121"/>
      <c r="IBH236" s="121"/>
      <c r="IBI236" s="121"/>
      <c r="IBJ236" s="121"/>
      <c r="IBK236" s="121"/>
      <c r="IBL236" s="121"/>
      <c r="IBM236" s="120"/>
      <c r="IBN236" s="125"/>
      <c r="IBO236" s="121"/>
      <c r="IBP236" s="121"/>
      <c r="IBQ236" s="15"/>
      <c r="IBR236" s="15"/>
      <c r="IBS236" s="120"/>
      <c r="IBT236" s="120"/>
      <c r="IBU236" s="121"/>
      <c r="IBV236" s="121"/>
      <c r="IBW236" s="120"/>
      <c r="IBX236" s="122"/>
      <c r="IBY236" s="123"/>
      <c r="IBZ236" s="124"/>
      <c r="ICA236" s="123"/>
      <c r="ICB236" s="121"/>
      <c r="ICC236" s="121"/>
      <c r="ICD236" s="121"/>
      <c r="ICE236" s="121"/>
      <c r="ICF236" s="121"/>
      <c r="ICG236" s="121"/>
      <c r="ICH236" s="120"/>
      <c r="ICI236" s="125"/>
      <c r="ICJ236" s="121"/>
      <c r="ICK236" s="121"/>
      <c r="ICL236" s="15"/>
      <c r="ICM236" s="15"/>
      <c r="ICN236" s="120"/>
      <c r="ICO236" s="120"/>
      <c r="ICP236" s="121"/>
      <c r="ICQ236" s="121"/>
      <c r="ICR236" s="120"/>
      <c r="ICS236" s="122"/>
      <c r="ICT236" s="123"/>
      <c r="ICU236" s="124"/>
      <c r="ICV236" s="123"/>
      <c r="ICW236" s="121"/>
      <c r="ICX236" s="121"/>
      <c r="ICY236" s="121"/>
      <c r="ICZ236" s="121"/>
      <c r="IDA236" s="121"/>
      <c r="IDB236" s="121"/>
      <c r="IDC236" s="120"/>
      <c r="IDD236" s="125"/>
      <c r="IDE236" s="121"/>
      <c r="IDF236" s="121"/>
      <c r="IDG236" s="15"/>
      <c r="IDH236" s="15"/>
      <c r="IDI236" s="120"/>
      <c r="IDJ236" s="120"/>
      <c r="IDK236" s="121"/>
      <c r="IDL236" s="121"/>
      <c r="IDM236" s="120"/>
      <c r="IDN236" s="122"/>
      <c r="IDO236" s="123"/>
      <c r="IDP236" s="124"/>
      <c r="IDQ236" s="123"/>
      <c r="IDR236" s="121"/>
      <c r="IDS236" s="121"/>
      <c r="IDT236" s="121"/>
      <c r="IDU236" s="121"/>
      <c r="IDV236" s="121"/>
      <c r="IDW236" s="121"/>
      <c r="IDX236" s="120"/>
      <c r="IDY236" s="125"/>
      <c r="IDZ236" s="121"/>
      <c r="IEA236" s="121"/>
      <c r="IEB236" s="15"/>
      <c r="IEC236" s="15"/>
      <c r="IED236" s="120"/>
      <c r="IEE236" s="120"/>
      <c r="IEF236" s="121"/>
      <c r="IEG236" s="121"/>
      <c r="IEH236" s="120"/>
      <c r="IEI236" s="122"/>
      <c r="IEJ236" s="123"/>
      <c r="IEK236" s="124"/>
      <c r="IEL236" s="123"/>
      <c r="IEM236" s="121"/>
      <c r="IEN236" s="121"/>
      <c r="IEO236" s="121"/>
      <c r="IEP236" s="121"/>
      <c r="IEQ236" s="121"/>
      <c r="IER236" s="121"/>
      <c r="IES236" s="120"/>
      <c r="IET236" s="125"/>
      <c r="IEU236" s="121"/>
      <c r="IEV236" s="121"/>
      <c r="IEW236" s="15"/>
      <c r="IEX236" s="15"/>
      <c r="IEY236" s="120"/>
      <c r="IEZ236" s="120"/>
      <c r="IFA236" s="121"/>
      <c r="IFB236" s="121"/>
      <c r="IFC236" s="120"/>
      <c r="IFD236" s="122"/>
      <c r="IFE236" s="123"/>
      <c r="IFF236" s="124"/>
      <c r="IFG236" s="123"/>
      <c r="IFH236" s="121"/>
      <c r="IFI236" s="121"/>
      <c r="IFJ236" s="121"/>
      <c r="IFK236" s="121"/>
      <c r="IFL236" s="121"/>
      <c r="IFM236" s="121"/>
      <c r="IFN236" s="120"/>
      <c r="IFO236" s="125"/>
      <c r="IFP236" s="121"/>
      <c r="IFQ236" s="121"/>
      <c r="IFR236" s="15"/>
      <c r="IFS236" s="15"/>
      <c r="IFT236" s="120"/>
      <c r="IFU236" s="120"/>
      <c r="IFV236" s="121"/>
      <c r="IFW236" s="121"/>
      <c r="IFX236" s="120"/>
      <c r="IFY236" s="122"/>
      <c r="IFZ236" s="123"/>
      <c r="IGA236" s="124"/>
      <c r="IGB236" s="123"/>
      <c r="IGC236" s="121"/>
      <c r="IGD236" s="121"/>
      <c r="IGE236" s="121"/>
      <c r="IGF236" s="121"/>
      <c r="IGG236" s="121"/>
      <c r="IGH236" s="121"/>
      <c r="IGI236" s="120"/>
      <c r="IGJ236" s="125"/>
      <c r="IGK236" s="121"/>
      <c r="IGL236" s="121"/>
      <c r="IGM236" s="15"/>
      <c r="IGN236" s="15"/>
      <c r="IGO236" s="120"/>
      <c r="IGP236" s="120"/>
      <c r="IGQ236" s="121"/>
      <c r="IGR236" s="121"/>
      <c r="IGS236" s="120"/>
      <c r="IGT236" s="122"/>
      <c r="IGU236" s="123"/>
      <c r="IGV236" s="124"/>
      <c r="IGW236" s="123"/>
      <c r="IGX236" s="121"/>
      <c r="IGY236" s="121"/>
      <c r="IGZ236" s="121"/>
      <c r="IHA236" s="121"/>
      <c r="IHB236" s="121"/>
      <c r="IHC236" s="121"/>
      <c r="IHD236" s="120"/>
      <c r="IHE236" s="125"/>
      <c r="IHF236" s="121"/>
      <c r="IHG236" s="121"/>
      <c r="IHH236" s="15"/>
      <c r="IHI236" s="15"/>
      <c r="IHJ236" s="120"/>
      <c r="IHK236" s="120"/>
      <c r="IHL236" s="121"/>
      <c r="IHM236" s="121"/>
      <c r="IHN236" s="120"/>
      <c r="IHO236" s="122"/>
      <c r="IHP236" s="123"/>
      <c r="IHQ236" s="124"/>
      <c r="IHR236" s="123"/>
      <c r="IHS236" s="121"/>
      <c r="IHT236" s="121"/>
      <c r="IHU236" s="121"/>
      <c r="IHV236" s="121"/>
      <c r="IHW236" s="121"/>
      <c r="IHX236" s="121"/>
      <c r="IHY236" s="120"/>
      <c r="IHZ236" s="125"/>
      <c r="IIA236" s="121"/>
      <c r="IIB236" s="121"/>
      <c r="IIC236" s="15"/>
      <c r="IID236" s="15"/>
      <c r="IIE236" s="120"/>
      <c r="IIF236" s="120"/>
      <c r="IIG236" s="121"/>
      <c r="IIH236" s="121"/>
      <c r="III236" s="120"/>
      <c r="IIJ236" s="122"/>
      <c r="IIK236" s="123"/>
      <c r="IIL236" s="124"/>
      <c r="IIM236" s="123"/>
      <c r="IIN236" s="121"/>
      <c r="IIO236" s="121"/>
      <c r="IIP236" s="121"/>
      <c r="IIQ236" s="121"/>
      <c r="IIR236" s="121"/>
      <c r="IIS236" s="121"/>
      <c r="IIT236" s="120"/>
      <c r="IIU236" s="125"/>
      <c r="IIV236" s="121"/>
      <c r="IIW236" s="121"/>
      <c r="IIX236" s="15"/>
      <c r="IIY236" s="15"/>
      <c r="IIZ236" s="120"/>
      <c r="IJA236" s="120"/>
      <c r="IJB236" s="121"/>
      <c r="IJC236" s="121"/>
      <c r="IJD236" s="120"/>
      <c r="IJE236" s="122"/>
      <c r="IJF236" s="123"/>
      <c r="IJG236" s="124"/>
      <c r="IJH236" s="123"/>
      <c r="IJI236" s="121"/>
      <c r="IJJ236" s="121"/>
      <c r="IJK236" s="121"/>
      <c r="IJL236" s="121"/>
      <c r="IJM236" s="121"/>
      <c r="IJN236" s="121"/>
      <c r="IJO236" s="120"/>
      <c r="IJP236" s="125"/>
      <c r="IJQ236" s="121"/>
      <c r="IJR236" s="121"/>
      <c r="IJS236" s="15"/>
      <c r="IJT236" s="15"/>
      <c r="IJU236" s="120"/>
      <c r="IJV236" s="120"/>
      <c r="IJW236" s="121"/>
      <c r="IJX236" s="121"/>
      <c r="IJY236" s="120"/>
      <c r="IJZ236" s="122"/>
      <c r="IKA236" s="123"/>
      <c r="IKB236" s="124"/>
      <c r="IKC236" s="123"/>
      <c r="IKD236" s="121"/>
      <c r="IKE236" s="121"/>
      <c r="IKF236" s="121"/>
      <c r="IKG236" s="121"/>
      <c r="IKH236" s="121"/>
      <c r="IKI236" s="121"/>
      <c r="IKJ236" s="120"/>
      <c r="IKK236" s="125"/>
      <c r="IKL236" s="121"/>
      <c r="IKM236" s="121"/>
      <c r="IKN236" s="15"/>
      <c r="IKO236" s="15"/>
      <c r="IKP236" s="120"/>
      <c r="IKQ236" s="120"/>
      <c r="IKR236" s="121"/>
      <c r="IKS236" s="121"/>
      <c r="IKT236" s="120"/>
      <c r="IKU236" s="122"/>
      <c r="IKV236" s="123"/>
      <c r="IKW236" s="124"/>
      <c r="IKX236" s="123"/>
      <c r="IKY236" s="121"/>
      <c r="IKZ236" s="121"/>
      <c r="ILA236" s="121"/>
      <c r="ILB236" s="121"/>
      <c r="ILC236" s="121"/>
      <c r="ILD236" s="121"/>
      <c r="ILE236" s="120"/>
      <c r="ILF236" s="125"/>
      <c r="ILG236" s="121"/>
      <c r="ILH236" s="121"/>
      <c r="ILI236" s="15"/>
      <c r="ILJ236" s="15"/>
      <c r="ILK236" s="120"/>
      <c r="ILL236" s="120"/>
      <c r="ILM236" s="121"/>
      <c r="ILN236" s="121"/>
      <c r="ILO236" s="120"/>
      <c r="ILP236" s="122"/>
      <c r="ILQ236" s="123"/>
      <c r="ILR236" s="124"/>
      <c r="ILS236" s="123"/>
      <c r="ILT236" s="121"/>
      <c r="ILU236" s="121"/>
      <c r="ILV236" s="121"/>
      <c r="ILW236" s="121"/>
      <c r="ILX236" s="121"/>
      <c r="ILY236" s="121"/>
      <c r="ILZ236" s="120"/>
      <c r="IMA236" s="125"/>
      <c r="IMB236" s="121"/>
      <c r="IMC236" s="121"/>
      <c r="IMD236" s="15"/>
      <c r="IME236" s="15"/>
      <c r="IMF236" s="120"/>
      <c r="IMG236" s="120"/>
      <c r="IMH236" s="121"/>
      <c r="IMI236" s="121"/>
      <c r="IMJ236" s="120"/>
      <c r="IMK236" s="122"/>
      <c r="IML236" s="123"/>
      <c r="IMM236" s="124"/>
      <c r="IMN236" s="123"/>
      <c r="IMO236" s="121"/>
      <c r="IMP236" s="121"/>
      <c r="IMQ236" s="121"/>
      <c r="IMR236" s="121"/>
      <c r="IMS236" s="121"/>
      <c r="IMT236" s="121"/>
      <c r="IMU236" s="120"/>
      <c r="IMV236" s="125"/>
      <c r="IMW236" s="121"/>
      <c r="IMX236" s="121"/>
      <c r="IMY236" s="15"/>
      <c r="IMZ236" s="15"/>
      <c r="INA236" s="120"/>
      <c r="INB236" s="120"/>
      <c r="INC236" s="121"/>
      <c r="IND236" s="121"/>
      <c r="INE236" s="120"/>
      <c r="INF236" s="122"/>
      <c r="ING236" s="123"/>
      <c r="INH236" s="124"/>
      <c r="INI236" s="123"/>
      <c r="INJ236" s="121"/>
      <c r="INK236" s="121"/>
      <c r="INL236" s="121"/>
      <c r="INM236" s="121"/>
      <c r="INN236" s="121"/>
      <c r="INO236" s="121"/>
      <c r="INP236" s="120"/>
      <c r="INQ236" s="125"/>
      <c r="INR236" s="121"/>
      <c r="INS236" s="121"/>
      <c r="INT236" s="15"/>
      <c r="INU236" s="15"/>
      <c r="INV236" s="120"/>
      <c r="INW236" s="120"/>
      <c r="INX236" s="121"/>
      <c r="INY236" s="121"/>
      <c r="INZ236" s="120"/>
      <c r="IOA236" s="122"/>
      <c r="IOB236" s="123"/>
      <c r="IOC236" s="124"/>
      <c r="IOD236" s="123"/>
      <c r="IOE236" s="121"/>
      <c r="IOF236" s="121"/>
      <c r="IOG236" s="121"/>
      <c r="IOH236" s="121"/>
      <c r="IOI236" s="121"/>
      <c r="IOJ236" s="121"/>
      <c r="IOK236" s="120"/>
      <c r="IOL236" s="125"/>
      <c r="IOM236" s="121"/>
      <c r="ION236" s="121"/>
      <c r="IOO236" s="15"/>
      <c r="IOP236" s="15"/>
      <c r="IOQ236" s="120"/>
      <c r="IOR236" s="120"/>
      <c r="IOS236" s="121"/>
      <c r="IOT236" s="121"/>
      <c r="IOU236" s="120"/>
      <c r="IOV236" s="122"/>
      <c r="IOW236" s="123"/>
      <c r="IOX236" s="124"/>
      <c r="IOY236" s="123"/>
      <c r="IOZ236" s="121"/>
      <c r="IPA236" s="121"/>
      <c r="IPB236" s="121"/>
      <c r="IPC236" s="121"/>
      <c r="IPD236" s="121"/>
      <c r="IPE236" s="121"/>
      <c r="IPF236" s="120"/>
      <c r="IPG236" s="125"/>
      <c r="IPH236" s="121"/>
      <c r="IPI236" s="121"/>
      <c r="IPJ236" s="15"/>
      <c r="IPK236" s="15"/>
      <c r="IPL236" s="120"/>
      <c r="IPM236" s="120"/>
      <c r="IPN236" s="121"/>
      <c r="IPO236" s="121"/>
      <c r="IPP236" s="120"/>
      <c r="IPQ236" s="122"/>
      <c r="IPR236" s="123"/>
      <c r="IPS236" s="124"/>
      <c r="IPT236" s="123"/>
      <c r="IPU236" s="121"/>
      <c r="IPV236" s="121"/>
      <c r="IPW236" s="121"/>
      <c r="IPX236" s="121"/>
      <c r="IPY236" s="121"/>
      <c r="IPZ236" s="121"/>
      <c r="IQA236" s="120"/>
      <c r="IQB236" s="125"/>
      <c r="IQC236" s="121"/>
      <c r="IQD236" s="121"/>
      <c r="IQE236" s="15"/>
      <c r="IQF236" s="15"/>
      <c r="IQG236" s="120"/>
      <c r="IQH236" s="120"/>
      <c r="IQI236" s="121"/>
      <c r="IQJ236" s="121"/>
      <c r="IQK236" s="120"/>
      <c r="IQL236" s="122"/>
      <c r="IQM236" s="123"/>
      <c r="IQN236" s="124"/>
      <c r="IQO236" s="123"/>
      <c r="IQP236" s="121"/>
      <c r="IQQ236" s="121"/>
      <c r="IQR236" s="121"/>
      <c r="IQS236" s="121"/>
      <c r="IQT236" s="121"/>
      <c r="IQU236" s="121"/>
      <c r="IQV236" s="120"/>
      <c r="IQW236" s="125"/>
      <c r="IQX236" s="121"/>
      <c r="IQY236" s="121"/>
      <c r="IQZ236" s="15"/>
      <c r="IRA236" s="15"/>
      <c r="IRB236" s="120"/>
      <c r="IRC236" s="120"/>
      <c r="IRD236" s="121"/>
      <c r="IRE236" s="121"/>
      <c r="IRF236" s="120"/>
      <c r="IRG236" s="122"/>
      <c r="IRH236" s="123"/>
      <c r="IRI236" s="124"/>
      <c r="IRJ236" s="123"/>
      <c r="IRK236" s="121"/>
      <c r="IRL236" s="121"/>
      <c r="IRM236" s="121"/>
      <c r="IRN236" s="121"/>
      <c r="IRO236" s="121"/>
      <c r="IRP236" s="121"/>
      <c r="IRQ236" s="120"/>
      <c r="IRR236" s="125"/>
      <c r="IRS236" s="121"/>
      <c r="IRT236" s="121"/>
      <c r="IRU236" s="15"/>
      <c r="IRV236" s="15"/>
      <c r="IRW236" s="120"/>
      <c r="IRX236" s="120"/>
      <c r="IRY236" s="121"/>
      <c r="IRZ236" s="121"/>
      <c r="ISA236" s="120"/>
      <c r="ISB236" s="122"/>
      <c r="ISC236" s="123"/>
      <c r="ISD236" s="124"/>
      <c r="ISE236" s="123"/>
      <c r="ISF236" s="121"/>
      <c r="ISG236" s="121"/>
      <c r="ISH236" s="121"/>
      <c r="ISI236" s="121"/>
      <c r="ISJ236" s="121"/>
      <c r="ISK236" s="121"/>
      <c r="ISL236" s="120"/>
      <c r="ISM236" s="125"/>
      <c r="ISN236" s="121"/>
      <c r="ISO236" s="121"/>
      <c r="ISP236" s="15"/>
      <c r="ISQ236" s="15"/>
      <c r="ISR236" s="120"/>
      <c r="ISS236" s="120"/>
      <c r="IST236" s="121"/>
      <c r="ISU236" s="121"/>
      <c r="ISV236" s="120"/>
      <c r="ISW236" s="122"/>
      <c r="ISX236" s="123"/>
      <c r="ISY236" s="124"/>
      <c r="ISZ236" s="123"/>
      <c r="ITA236" s="121"/>
      <c r="ITB236" s="121"/>
      <c r="ITC236" s="121"/>
      <c r="ITD236" s="121"/>
      <c r="ITE236" s="121"/>
      <c r="ITF236" s="121"/>
      <c r="ITG236" s="120"/>
      <c r="ITH236" s="125"/>
      <c r="ITI236" s="121"/>
      <c r="ITJ236" s="121"/>
      <c r="ITK236" s="15"/>
      <c r="ITL236" s="15"/>
      <c r="ITM236" s="120"/>
      <c r="ITN236" s="120"/>
      <c r="ITO236" s="121"/>
      <c r="ITP236" s="121"/>
      <c r="ITQ236" s="120"/>
      <c r="ITR236" s="122"/>
      <c r="ITS236" s="123"/>
      <c r="ITT236" s="124"/>
      <c r="ITU236" s="123"/>
      <c r="ITV236" s="121"/>
      <c r="ITW236" s="121"/>
      <c r="ITX236" s="121"/>
      <c r="ITY236" s="121"/>
      <c r="ITZ236" s="121"/>
      <c r="IUA236" s="121"/>
      <c r="IUB236" s="120"/>
      <c r="IUC236" s="125"/>
      <c r="IUD236" s="121"/>
      <c r="IUE236" s="121"/>
      <c r="IUF236" s="15"/>
      <c r="IUG236" s="15"/>
      <c r="IUH236" s="120"/>
      <c r="IUI236" s="120"/>
      <c r="IUJ236" s="121"/>
      <c r="IUK236" s="121"/>
      <c r="IUL236" s="120"/>
      <c r="IUM236" s="122"/>
      <c r="IUN236" s="123"/>
      <c r="IUO236" s="124"/>
      <c r="IUP236" s="123"/>
      <c r="IUQ236" s="121"/>
      <c r="IUR236" s="121"/>
      <c r="IUS236" s="121"/>
      <c r="IUT236" s="121"/>
      <c r="IUU236" s="121"/>
      <c r="IUV236" s="121"/>
      <c r="IUW236" s="120"/>
      <c r="IUX236" s="125"/>
      <c r="IUY236" s="121"/>
      <c r="IUZ236" s="121"/>
      <c r="IVA236" s="15"/>
      <c r="IVB236" s="15"/>
      <c r="IVC236" s="120"/>
      <c r="IVD236" s="120"/>
      <c r="IVE236" s="121"/>
      <c r="IVF236" s="121"/>
      <c r="IVG236" s="120"/>
      <c r="IVH236" s="122"/>
      <c r="IVI236" s="123"/>
      <c r="IVJ236" s="124"/>
      <c r="IVK236" s="123"/>
      <c r="IVL236" s="121"/>
      <c r="IVM236" s="121"/>
      <c r="IVN236" s="121"/>
      <c r="IVO236" s="121"/>
      <c r="IVP236" s="121"/>
      <c r="IVQ236" s="121"/>
      <c r="IVR236" s="120"/>
      <c r="IVS236" s="125"/>
      <c r="IVT236" s="121"/>
      <c r="IVU236" s="121"/>
      <c r="IVV236" s="15"/>
      <c r="IVW236" s="15"/>
      <c r="IVX236" s="120"/>
      <c r="IVY236" s="120"/>
      <c r="IVZ236" s="121"/>
      <c r="IWA236" s="121"/>
      <c r="IWB236" s="120"/>
      <c r="IWC236" s="122"/>
      <c r="IWD236" s="123"/>
      <c r="IWE236" s="124"/>
      <c r="IWF236" s="123"/>
      <c r="IWG236" s="121"/>
      <c r="IWH236" s="121"/>
      <c r="IWI236" s="121"/>
      <c r="IWJ236" s="121"/>
      <c r="IWK236" s="121"/>
      <c r="IWL236" s="121"/>
      <c r="IWM236" s="120"/>
      <c r="IWN236" s="125"/>
      <c r="IWO236" s="121"/>
      <c r="IWP236" s="121"/>
      <c r="IWQ236" s="15"/>
      <c r="IWR236" s="15"/>
      <c r="IWS236" s="120"/>
      <c r="IWT236" s="120"/>
      <c r="IWU236" s="121"/>
      <c r="IWV236" s="121"/>
      <c r="IWW236" s="120"/>
      <c r="IWX236" s="122"/>
      <c r="IWY236" s="123"/>
      <c r="IWZ236" s="124"/>
      <c r="IXA236" s="123"/>
      <c r="IXB236" s="121"/>
      <c r="IXC236" s="121"/>
      <c r="IXD236" s="121"/>
      <c r="IXE236" s="121"/>
      <c r="IXF236" s="121"/>
      <c r="IXG236" s="121"/>
      <c r="IXH236" s="120"/>
      <c r="IXI236" s="125"/>
      <c r="IXJ236" s="121"/>
      <c r="IXK236" s="121"/>
      <c r="IXL236" s="15"/>
      <c r="IXM236" s="15"/>
      <c r="IXN236" s="120"/>
      <c r="IXO236" s="120"/>
      <c r="IXP236" s="121"/>
      <c r="IXQ236" s="121"/>
      <c r="IXR236" s="120"/>
      <c r="IXS236" s="122"/>
      <c r="IXT236" s="123"/>
      <c r="IXU236" s="124"/>
      <c r="IXV236" s="123"/>
      <c r="IXW236" s="121"/>
      <c r="IXX236" s="121"/>
      <c r="IXY236" s="121"/>
      <c r="IXZ236" s="121"/>
      <c r="IYA236" s="121"/>
      <c r="IYB236" s="121"/>
      <c r="IYC236" s="120"/>
      <c r="IYD236" s="125"/>
      <c r="IYE236" s="121"/>
      <c r="IYF236" s="121"/>
      <c r="IYG236" s="15"/>
      <c r="IYH236" s="15"/>
      <c r="IYI236" s="120"/>
      <c r="IYJ236" s="120"/>
      <c r="IYK236" s="121"/>
      <c r="IYL236" s="121"/>
      <c r="IYM236" s="120"/>
      <c r="IYN236" s="122"/>
      <c r="IYO236" s="123"/>
      <c r="IYP236" s="124"/>
      <c r="IYQ236" s="123"/>
      <c r="IYR236" s="121"/>
      <c r="IYS236" s="121"/>
      <c r="IYT236" s="121"/>
      <c r="IYU236" s="121"/>
      <c r="IYV236" s="121"/>
      <c r="IYW236" s="121"/>
      <c r="IYX236" s="120"/>
      <c r="IYY236" s="125"/>
      <c r="IYZ236" s="121"/>
      <c r="IZA236" s="121"/>
      <c r="IZB236" s="15"/>
      <c r="IZC236" s="15"/>
      <c r="IZD236" s="120"/>
      <c r="IZE236" s="120"/>
      <c r="IZF236" s="121"/>
      <c r="IZG236" s="121"/>
      <c r="IZH236" s="120"/>
      <c r="IZI236" s="122"/>
      <c r="IZJ236" s="123"/>
      <c r="IZK236" s="124"/>
      <c r="IZL236" s="123"/>
      <c r="IZM236" s="121"/>
      <c r="IZN236" s="121"/>
      <c r="IZO236" s="121"/>
      <c r="IZP236" s="121"/>
      <c r="IZQ236" s="121"/>
      <c r="IZR236" s="121"/>
      <c r="IZS236" s="120"/>
      <c r="IZT236" s="125"/>
      <c r="IZU236" s="121"/>
      <c r="IZV236" s="121"/>
      <c r="IZW236" s="15"/>
      <c r="IZX236" s="15"/>
      <c r="IZY236" s="120"/>
      <c r="IZZ236" s="120"/>
      <c r="JAA236" s="121"/>
      <c r="JAB236" s="121"/>
      <c r="JAC236" s="120"/>
      <c r="JAD236" s="122"/>
      <c r="JAE236" s="123"/>
      <c r="JAF236" s="124"/>
      <c r="JAG236" s="123"/>
      <c r="JAH236" s="121"/>
      <c r="JAI236" s="121"/>
      <c r="JAJ236" s="121"/>
      <c r="JAK236" s="121"/>
      <c r="JAL236" s="121"/>
      <c r="JAM236" s="121"/>
      <c r="JAN236" s="120"/>
      <c r="JAO236" s="125"/>
      <c r="JAP236" s="121"/>
      <c r="JAQ236" s="121"/>
      <c r="JAR236" s="15"/>
      <c r="JAS236" s="15"/>
      <c r="JAT236" s="120"/>
      <c r="JAU236" s="120"/>
      <c r="JAV236" s="121"/>
      <c r="JAW236" s="121"/>
      <c r="JAX236" s="120"/>
      <c r="JAY236" s="122"/>
      <c r="JAZ236" s="123"/>
      <c r="JBA236" s="124"/>
      <c r="JBB236" s="123"/>
      <c r="JBC236" s="121"/>
      <c r="JBD236" s="121"/>
      <c r="JBE236" s="121"/>
      <c r="JBF236" s="121"/>
      <c r="JBG236" s="121"/>
      <c r="JBH236" s="121"/>
      <c r="JBI236" s="120"/>
      <c r="JBJ236" s="125"/>
      <c r="JBK236" s="121"/>
      <c r="JBL236" s="121"/>
      <c r="JBM236" s="15"/>
      <c r="JBN236" s="15"/>
      <c r="JBO236" s="120"/>
      <c r="JBP236" s="120"/>
      <c r="JBQ236" s="121"/>
      <c r="JBR236" s="121"/>
      <c r="JBS236" s="120"/>
      <c r="JBT236" s="122"/>
      <c r="JBU236" s="123"/>
      <c r="JBV236" s="124"/>
      <c r="JBW236" s="123"/>
      <c r="JBX236" s="121"/>
      <c r="JBY236" s="121"/>
      <c r="JBZ236" s="121"/>
      <c r="JCA236" s="121"/>
      <c r="JCB236" s="121"/>
      <c r="JCC236" s="121"/>
      <c r="JCD236" s="120"/>
      <c r="JCE236" s="125"/>
      <c r="JCF236" s="121"/>
      <c r="JCG236" s="121"/>
      <c r="JCH236" s="15"/>
      <c r="JCI236" s="15"/>
      <c r="JCJ236" s="120"/>
      <c r="JCK236" s="120"/>
      <c r="JCL236" s="121"/>
      <c r="JCM236" s="121"/>
      <c r="JCN236" s="120"/>
      <c r="JCO236" s="122"/>
      <c r="JCP236" s="123"/>
      <c r="JCQ236" s="124"/>
      <c r="JCR236" s="123"/>
      <c r="JCS236" s="121"/>
      <c r="JCT236" s="121"/>
      <c r="JCU236" s="121"/>
      <c r="JCV236" s="121"/>
      <c r="JCW236" s="121"/>
      <c r="JCX236" s="121"/>
      <c r="JCY236" s="120"/>
      <c r="JCZ236" s="125"/>
      <c r="JDA236" s="121"/>
      <c r="JDB236" s="121"/>
      <c r="JDC236" s="15"/>
      <c r="JDD236" s="15"/>
      <c r="JDE236" s="120"/>
      <c r="JDF236" s="120"/>
      <c r="JDG236" s="121"/>
      <c r="JDH236" s="121"/>
      <c r="JDI236" s="120"/>
      <c r="JDJ236" s="122"/>
      <c r="JDK236" s="123"/>
      <c r="JDL236" s="124"/>
      <c r="JDM236" s="123"/>
      <c r="JDN236" s="121"/>
      <c r="JDO236" s="121"/>
      <c r="JDP236" s="121"/>
      <c r="JDQ236" s="121"/>
      <c r="JDR236" s="121"/>
      <c r="JDS236" s="121"/>
      <c r="JDT236" s="120"/>
      <c r="JDU236" s="125"/>
      <c r="JDV236" s="121"/>
      <c r="JDW236" s="121"/>
      <c r="JDX236" s="15"/>
      <c r="JDY236" s="15"/>
      <c r="JDZ236" s="120"/>
      <c r="JEA236" s="120"/>
      <c r="JEB236" s="121"/>
      <c r="JEC236" s="121"/>
      <c r="JED236" s="120"/>
      <c r="JEE236" s="122"/>
      <c r="JEF236" s="123"/>
      <c r="JEG236" s="124"/>
      <c r="JEH236" s="123"/>
      <c r="JEI236" s="121"/>
      <c r="JEJ236" s="121"/>
      <c r="JEK236" s="121"/>
      <c r="JEL236" s="121"/>
      <c r="JEM236" s="121"/>
      <c r="JEN236" s="121"/>
      <c r="JEO236" s="120"/>
      <c r="JEP236" s="125"/>
      <c r="JEQ236" s="121"/>
      <c r="JER236" s="121"/>
      <c r="JES236" s="15"/>
      <c r="JET236" s="15"/>
      <c r="JEU236" s="120"/>
      <c r="JEV236" s="120"/>
      <c r="JEW236" s="121"/>
      <c r="JEX236" s="121"/>
      <c r="JEY236" s="120"/>
      <c r="JEZ236" s="122"/>
      <c r="JFA236" s="123"/>
      <c r="JFB236" s="124"/>
      <c r="JFC236" s="123"/>
      <c r="JFD236" s="121"/>
      <c r="JFE236" s="121"/>
      <c r="JFF236" s="121"/>
      <c r="JFG236" s="121"/>
      <c r="JFH236" s="121"/>
      <c r="JFI236" s="121"/>
      <c r="JFJ236" s="120"/>
      <c r="JFK236" s="125"/>
      <c r="JFL236" s="121"/>
      <c r="JFM236" s="121"/>
      <c r="JFN236" s="15"/>
      <c r="JFO236" s="15"/>
      <c r="JFP236" s="120"/>
      <c r="JFQ236" s="120"/>
      <c r="JFR236" s="121"/>
      <c r="JFS236" s="121"/>
      <c r="JFT236" s="120"/>
      <c r="JFU236" s="122"/>
      <c r="JFV236" s="123"/>
      <c r="JFW236" s="124"/>
      <c r="JFX236" s="123"/>
      <c r="JFY236" s="121"/>
      <c r="JFZ236" s="121"/>
      <c r="JGA236" s="121"/>
      <c r="JGB236" s="121"/>
      <c r="JGC236" s="121"/>
      <c r="JGD236" s="121"/>
      <c r="JGE236" s="120"/>
      <c r="JGF236" s="125"/>
      <c r="JGG236" s="121"/>
      <c r="JGH236" s="121"/>
      <c r="JGI236" s="15"/>
      <c r="JGJ236" s="15"/>
      <c r="JGK236" s="120"/>
      <c r="JGL236" s="120"/>
      <c r="JGM236" s="121"/>
      <c r="JGN236" s="121"/>
      <c r="JGO236" s="120"/>
      <c r="JGP236" s="122"/>
      <c r="JGQ236" s="123"/>
      <c r="JGR236" s="124"/>
      <c r="JGS236" s="123"/>
      <c r="JGT236" s="121"/>
      <c r="JGU236" s="121"/>
      <c r="JGV236" s="121"/>
      <c r="JGW236" s="121"/>
      <c r="JGX236" s="121"/>
      <c r="JGY236" s="121"/>
      <c r="JGZ236" s="120"/>
      <c r="JHA236" s="125"/>
      <c r="JHB236" s="121"/>
      <c r="JHC236" s="121"/>
      <c r="JHD236" s="15"/>
      <c r="JHE236" s="15"/>
      <c r="JHF236" s="120"/>
      <c r="JHG236" s="120"/>
      <c r="JHH236" s="121"/>
      <c r="JHI236" s="121"/>
      <c r="JHJ236" s="120"/>
      <c r="JHK236" s="122"/>
      <c r="JHL236" s="123"/>
      <c r="JHM236" s="124"/>
      <c r="JHN236" s="123"/>
      <c r="JHO236" s="121"/>
      <c r="JHP236" s="121"/>
      <c r="JHQ236" s="121"/>
      <c r="JHR236" s="121"/>
      <c r="JHS236" s="121"/>
      <c r="JHT236" s="121"/>
      <c r="JHU236" s="120"/>
      <c r="JHV236" s="125"/>
      <c r="JHW236" s="121"/>
      <c r="JHX236" s="121"/>
      <c r="JHY236" s="15"/>
      <c r="JHZ236" s="15"/>
      <c r="JIA236" s="120"/>
      <c r="JIB236" s="120"/>
      <c r="JIC236" s="121"/>
      <c r="JID236" s="121"/>
      <c r="JIE236" s="120"/>
      <c r="JIF236" s="122"/>
      <c r="JIG236" s="123"/>
      <c r="JIH236" s="124"/>
      <c r="JII236" s="123"/>
      <c r="JIJ236" s="121"/>
      <c r="JIK236" s="121"/>
      <c r="JIL236" s="121"/>
      <c r="JIM236" s="121"/>
      <c r="JIN236" s="121"/>
      <c r="JIO236" s="121"/>
      <c r="JIP236" s="120"/>
      <c r="JIQ236" s="125"/>
      <c r="JIR236" s="121"/>
      <c r="JIS236" s="121"/>
      <c r="JIT236" s="15"/>
      <c r="JIU236" s="15"/>
      <c r="JIV236" s="120"/>
      <c r="JIW236" s="120"/>
      <c r="JIX236" s="121"/>
      <c r="JIY236" s="121"/>
      <c r="JIZ236" s="120"/>
      <c r="JJA236" s="122"/>
      <c r="JJB236" s="123"/>
      <c r="JJC236" s="124"/>
      <c r="JJD236" s="123"/>
      <c r="JJE236" s="121"/>
      <c r="JJF236" s="121"/>
      <c r="JJG236" s="121"/>
      <c r="JJH236" s="121"/>
      <c r="JJI236" s="121"/>
      <c r="JJJ236" s="121"/>
      <c r="JJK236" s="120"/>
      <c r="JJL236" s="125"/>
      <c r="JJM236" s="121"/>
      <c r="JJN236" s="121"/>
      <c r="JJO236" s="15"/>
      <c r="JJP236" s="15"/>
      <c r="JJQ236" s="120"/>
      <c r="JJR236" s="120"/>
      <c r="JJS236" s="121"/>
      <c r="JJT236" s="121"/>
      <c r="JJU236" s="120"/>
      <c r="JJV236" s="122"/>
      <c r="JJW236" s="123"/>
      <c r="JJX236" s="124"/>
      <c r="JJY236" s="123"/>
      <c r="JJZ236" s="121"/>
      <c r="JKA236" s="121"/>
      <c r="JKB236" s="121"/>
      <c r="JKC236" s="121"/>
      <c r="JKD236" s="121"/>
      <c r="JKE236" s="121"/>
      <c r="JKF236" s="120"/>
      <c r="JKG236" s="125"/>
      <c r="JKH236" s="121"/>
      <c r="JKI236" s="121"/>
      <c r="JKJ236" s="15"/>
      <c r="JKK236" s="15"/>
      <c r="JKL236" s="120"/>
      <c r="JKM236" s="120"/>
      <c r="JKN236" s="121"/>
      <c r="JKO236" s="121"/>
      <c r="JKP236" s="120"/>
      <c r="JKQ236" s="122"/>
      <c r="JKR236" s="123"/>
      <c r="JKS236" s="124"/>
      <c r="JKT236" s="123"/>
      <c r="JKU236" s="121"/>
      <c r="JKV236" s="121"/>
      <c r="JKW236" s="121"/>
      <c r="JKX236" s="121"/>
      <c r="JKY236" s="121"/>
      <c r="JKZ236" s="121"/>
      <c r="JLA236" s="120"/>
      <c r="JLB236" s="125"/>
      <c r="JLC236" s="121"/>
      <c r="JLD236" s="121"/>
      <c r="JLE236" s="15"/>
      <c r="JLF236" s="15"/>
      <c r="JLG236" s="120"/>
      <c r="JLH236" s="120"/>
      <c r="JLI236" s="121"/>
      <c r="JLJ236" s="121"/>
      <c r="JLK236" s="120"/>
      <c r="JLL236" s="122"/>
      <c r="JLM236" s="123"/>
      <c r="JLN236" s="124"/>
      <c r="JLO236" s="123"/>
      <c r="JLP236" s="121"/>
      <c r="JLQ236" s="121"/>
      <c r="JLR236" s="121"/>
      <c r="JLS236" s="121"/>
      <c r="JLT236" s="121"/>
      <c r="JLU236" s="121"/>
      <c r="JLV236" s="120"/>
      <c r="JLW236" s="125"/>
      <c r="JLX236" s="121"/>
      <c r="JLY236" s="121"/>
      <c r="JLZ236" s="15"/>
      <c r="JMA236" s="15"/>
      <c r="JMB236" s="120"/>
      <c r="JMC236" s="120"/>
      <c r="JMD236" s="121"/>
      <c r="JME236" s="121"/>
      <c r="JMF236" s="120"/>
      <c r="JMG236" s="122"/>
      <c r="JMH236" s="123"/>
      <c r="JMI236" s="124"/>
      <c r="JMJ236" s="123"/>
      <c r="JMK236" s="121"/>
      <c r="JML236" s="121"/>
      <c r="JMM236" s="121"/>
      <c r="JMN236" s="121"/>
      <c r="JMO236" s="121"/>
      <c r="JMP236" s="121"/>
      <c r="JMQ236" s="120"/>
      <c r="JMR236" s="125"/>
      <c r="JMS236" s="121"/>
      <c r="JMT236" s="121"/>
      <c r="JMU236" s="15"/>
      <c r="JMV236" s="15"/>
      <c r="JMW236" s="120"/>
      <c r="JMX236" s="120"/>
      <c r="JMY236" s="121"/>
      <c r="JMZ236" s="121"/>
      <c r="JNA236" s="120"/>
      <c r="JNB236" s="122"/>
      <c r="JNC236" s="123"/>
      <c r="JND236" s="124"/>
      <c r="JNE236" s="123"/>
      <c r="JNF236" s="121"/>
      <c r="JNG236" s="121"/>
      <c r="JNH236" s="121"/>
      <c r="JNI236" s="121"/>
      <c r="JNJ236" s="121"/>
      <c r="JNK236" s="121"/>
      <c r="JNL236" s="120"/>
      <c r="JNM236" s="125"/>
      <c r="JNN236" s="121"/>
      <c r="JNO236" s="121"/>
      <c r="JNP236" s="15"/>
      <c r="JNQ236" s="15"/>
      <c r="JNR236" s="120"/>
      <c r="JNS236" s="120"/>
      <c r="JNT236" s="121"/>
      <c r="JNU236" s="121"/>
      <c r="JNV236" s="120"/>
      <c r="JNW236" s="122"/>
      <c r="JNX236" s="123"/>
      <c r="JNY236" s="124"/>
      <c r="JNZ236" s="123"/>
      <c r="JOA236" s="121"/>
      <c r="JOB236" s="121"/>
      <c r="JOC236" s="121"/>
      <c r="JOD236" s="121"/>
      <c r="JOE236" s="121"/>
      <c r="JOF236" s="121"/>
      <c r="JOG236" s="120"/>
      <c r="JOH236" s="125"/>
      <c r="JOI236" s="121"/>
      <c r="JOJ236" s="121"/>
      <c r="JOK236" s="15"/>
      <c r="JOL236" s="15"/>
      <c r="JOM236" s="120"/>
      <c r="JON236" s="120"/>
      <c r="JOO236" s="121"/>
      <c r="JOP236" s="121"/>
      <c r="JOQ236" s="120"/>
      <c r="JOR236" s="122"/>
      <c r="JOS236" s="123"/>
      <c r="JOT236" s="124"/>
      <c r="JOU236" s="123"/>
      <c r="JOV236" s="121"/>
      <c r="JOW236" s="121"/>
      <c r="JOX236" s="121"/>
      <c r="JOY236" s="121"/>
      <c r="JOZ236" s="121"/>
      <c r="JPA236" s="121"/>
      <c r="JPB236" s="120"/>
      <c r="JPC236" s="125"/>
      <c r="JPD236" s="121"/>
      <c r="JPE236" s="121"/>
      <c r="JPF236" s="15"/>
      <c r="JPG236" s="15"/>
      <c r="JPH236" s="120"/>
      <c r="JPI236" s="120"/>
      <c r="JPJ236" s="121"/>
      <c r="JPK236" s="121"/>
      <c r="JPL236" s="120"/>
      <c r="JPM236" s="122"/>
      <c r="JPN236" s="123"/>
      <c r="JPO236" s="124"/>
      <c r="JPP236" s="123"/>
      <c r="JPQ236" s="121"/>
      <c r="JPR236" s="121"/>
      <c r="JPS236" s="121"/>
      <c r="JPT236" s="121"/>
      <c r="JPU236" s="121"/>
      <c r="JPV236" s="121"/>
      <c r="JPW236" s="120"/>
      <c r="JPX236" s="125"/>
      <c r="JPY236" s="121"/>
      <c r="JPZ236" s="121"/>
      <c r="JQA236" s="15"/>
      <c r="JQB236" s="15"/>
      <c r="JQC236" s="120"/>
      <c r="JQD236" s="120"/>
      <c r="JQE236" s="121"/>
      <c r="JQF236" s="121"/>
      <c r="JQG236" s="120"/>
      <c r="JQH236" s="122"/>
      <c r="JQI236" s="123"/>
      <c r="JQJ236" s="124"/>
      <c r="JQK236" s="123"/>
      <c r="JQL236" s="121"/>
      <c r="JQM236" s="121"/>
      <c r="JQN236" s="121"/>
      <c r="JQO236" s="121"/>
      <c r="JQP236" s="121"/>
      <c r="JQQ236" s="121"/>
      <c r="JQR236" s="120"/>
      <c r="JQS236" s="125"/>
      <c r="JQT236" s="121"/>
      <c r="JQU236" s="121"/>
      <c r="JQV236" s="15"/>
      <c r="JQW236" s="15"/>
      <c r="JQX236" s="120"/>
      <c r="JQY236" s="120"/>
      <c r="JQZ236" s="121"/>
      <c r="JRA236" s="121"/>
      <c r="JRB236" s="120"/>
      <c r="JRC236" s="122"/>
      <c r="JRD236" s="123"/>
      <c r="JRE236" s="124"/>
      <c r="JRF236" s="123"/>
      <c r="JRG236" s="121"/>
      <c r="JRH236" s="121"/>
      <c r="JRI236" s="121"/>
      <c r="JRJ236" s="121"/>
      <c r="JRK236" s="121"/>
      <c r="JRL236" s="121"/>
      <c r="JRM236" s="120"/>
      <c r="JRN236" s="125"/>
      <c r="JRO236" s="121"/>
      <c r="JRP236" s="121"/>
      <c r="JRQ236" s="15"/>
      <c r="JRR236" s="15"/>
      <c r="JRS236" s="120"/>
      <c r="JRT236" s="120"/>
      <c r="JRU236" s="121"/>
      <c r="JRV236" s="121"/>
      <c r="JRW236" s="120"/>
      <c r="JRX236" s="122"/>
      <c r="JRY236" s="123"/>
      <c r="JRZ236" s="124"/>
      <c r="JSA236" s="123"/>
      <c r="JSB236" s="121"/>
      <c r="JSC236" s="121"/>
      <c r="JSD236" s="121"/>
      <c r="JSE236" s="121"/>
      <c r="JSF236" s="121"/>
      <c r="JSG236" s="121"/>
      <c r="JSH236" s="120"/>
      <c r="JSI236" s="125"/>
      <c r="JSJ236" s="121"/>
      <c r="JSK236" s="121"/>
      <c r="JSL236" s="15"/>
      <c r="JSM236" s="15"/>
      <c r="JSN236" s="120"/>
      <c r="JSO236" s="120"/>
      <c r="JSP236" s="121"/>
      <c r="JSQ236" s="121"/>
      <c r="JSR236" s="120"/>
      <c r="JSS236" s="122"/>
      <c r="JST236" s="123"/>
      <c r="JSU236" s="124"/>
      <c r="JSV236" s="123"/>
      <c r="JSW236" s="121"/>
      <c r="JSX236" s="121"/>
      <c r="JSY236" s="121"/>
      <c r="JSZ236" s="121"/>
      <c r="JTA236" s="121"/>
      <c r="JTB236" s="121"/>
      <c r="JTC236" s="120"/>
      <c r="JTD236" s="125"/>
      <c r="JTE236" s="121"/>
      <c r="JTF236" s="121"/>
      <c r="JTG236" s="15"/>
      <c r="JTH236" s="15"/>
      <c r="JTI236" s="120"/>
      <c r="JTJ236" s="120"/>
      <c r="JTK236" s="121"/>
      <c r="JTL236" s="121"/>
      <c r="JTM236" s="120"/>
      <c r="JTN236" s="122"/>
      <c r="JTO236" s="123"/>
      <c r="JTP236" s="124"/>
      <c r="JTQ236" s="123"/>
      <c r="JTR236" s="121"/>
      <c r="JTS236" s="121"/>
      <c r="JTT236" s="121"/>
      <c r="JTU236" s="121"/>
      <c r="JTV236" s="121"/>
      <c r="JTW236" s="121"/>
      <c r="JTX236" s="120"/>
      <c r="JTY236" s="125"/>
      <c r="JTZ236" s="121"/>
      <c r="JUA236" s="121"/>
      <c r="JUB236" s="15"/>
      <c r="JUC236" s="15"/>
      <c r="JUD236" s="120"/>
      <c r="JUE236" s="120"/>
      <c r="JUF236" s="121"/>
      <c r="JUG236" s="121"/>
      <c r="JUH236" s="120"/>
      <c r="JUI236" s="122"/>
      <c r="JUJ236" s="123"/>
      <c r="JUK236" s="124"/>
      <c r="JUL236" s="123"/>
      <c r="JUM236" s="121"/>
      <c r="JUN236" s="121"/>
      <c r="JUO236" s="121"/>
      <c r="JUP236" s="121"/>
      <c r="JUQ236" s="121"/>
      <c r="JUR236" s="121"/>
      <c r="JUS236" s="120"/>
      <c r="JUT236" s="125"/>
      <c r="JUU236" s="121"/>
      <c r="JUV236" s="121"/>
      <c r="JUW236" s="15"/>
      <c r="JUX236" s="15"/>
      <c r="JUY236" s="120"/>
      <c r="JUZ236" s="120"/>
      <c r="JVA236" s="121"/>
      <c r="JVB236" s="121"/>
      <c r="JVC236" s="120"/>
      <c r="JVD236" s="122"/>
      <c r="JVE236" s="123"/>
      <c r="JVF236" s="124"/>
      <c r="JVG236" s="123"/>
      <c r="JVH236" s="121"/>
      <c r="JVI236" s="121"/>
      <c r="JVJ236" s="121"/>
      <c r="JVK236" s="121"/>
      <c r="JVL236" s="121"/>
      <c r="JVM236" s="121"/>
      <c r="JVN236" s="120"/>
      <c r="JVO236" s="125"/>
      <c r="JVP236" s="121"/>
      <c r="JVQ236" s="121"/>
      <c r="JVR236" s="15"/>
      <c r="JVS236" s="15"/>
      <c r="JVT236" s="120"/>
      <c r="JVU236" s="120"/>
      <c r="JVV236" s="121"/>
      <c r="JVW236" s="121"/>
      <c r="JVX236" s="120"/>
      <c r="JVY236" s="122"/>
      <c r="JVZ236" s="123"/>
      <c r="JWA236" s="124"/>
      <c r="JWB236" s="123"/>
      <c r="JWC236" s="121"/>
      <c r="JWD236" s="121"/>
      <c r="JWE236" s="121"/>
      <c r="JWF236" s="121"/>
      <c r="JWG236" s="121"/>
      <c r="JWH236" s="121"/>
      <c r="JWI236" s="120"/>
      <c r="JWJ236" s="125"/>
      <c r="JWK236" s="121"/>
      <c r="JWL236" s="121"/>
      <c r="JWM236" s="15"/>
      <c r="JWN236" s="15"/>
      <c r="JWO236" s="120"/>
      <c r="JWP236" s="120"/>
      <c r="JWQ236" s="121"/>
      <c r="JWR236" s="121"/>
      <c r="JWS236" s="120"/>
      <c r="JWT236" s="122"/>
      <c r="JWU236" s="123"/>
      <c r="JWV236" s="124"/>
      <c r="JWW236" s="123"/>
      <c r="JWX236" s="121"/>
      <c r="JWY236" s="121"/>
      <c r="JWZ236" s="121"/>
      <c r="JXA236" s="121"/>
      <c r="JXB236" s="121"/>
      <c r="JXC236" s="121"/>
      <c r="JXD236" s="120"/>
      <c r="JXE236" s="125"/>
      <c r="JXF236" s="121"/>
      <c r="JXG236" s="121"/>
      <c r="JXH236" s="15"/>
      <c r="JXI236" s="15"/>
      <c r="JXJ236" s="120"/>
      <c r="JXK236" s="120"/>
      <c r="JXL236" s="121"/>
      <c r="JXM236" s="121"/>
      <c r="JXN236" s="120"/>
      <c r="JXO236" s="122"/>
      <c r="JXP236" s="123"/>
      <c r="JXQ236" s="124"/>
      <c r="JXR236" s="123"/>
      <c r="JXS236" s="121"/>
      <c r="JXT236" s="121"/>
      <c r="JXU236" s="121"/>
      <c r="JXV236" s="121"/>
      <c r="JXW236" s="121"/>
      <c r="JXX236" s="121"/>
      <c r="JXY236" s="120"/>
      <c r="JXZ236" s="125"/>
      <c r="JYA236" s="121"/>
      <c r="JYB236" s="121"/>
      <c r="JYC236" s="15"/>
      <c r="JYD236" s="15"/>
      <c r="JYE236" s="120"/>
      <c r="JYF236" s="120"/>
      <c r="JYG236" s="121"/>
      <c r="JYH236" s="121"/>
      <c r="JYI236" s="120"/>
      <c r="JYJ236" s="122"/>
      <c r="JYK236" s="123"/>
      <c r="JYL236" s="124"/>
      <c r="JYM236" s="123"/>
      <c r="JYN236" s="121"/>
      <c r="JYO236" s="121"/>
      <c r="JYP236" s="121"/>
      <c r="JYQ236" s="121"/>
      <c r="JYR236" s="121"/>
      <c r="JYS236" s="121"/>
      <c r="JYT236" s="120"/>
      <c r="JYU236" s="125"/>
      <c r="JYV236" s="121"/>
      <c r="JYW236" s="121"/>
      <c r="JYX236" s="15"/>
      <c r="JYY236" s="15"/>
      <c r="JYZ236" s="120"/>
      <c r="JZA236" s="120"/>
      <c r="JZB236" s="121"/>
      <c r="JZC236" s="121"/>
      <c r="JZD236" s="120"/>
      <c r="JZE236" s="122"/>
      <c r="JZF236" s="123"/>
      <c r="JZG236" s="124"/>
      <c r="JZH236" s="123"/>
      <c r="JZI236" s="121"/>
      <c r="JZJ236" s="121"/>
      <c r="JZK236" s="121"/>
      <c r="JZL236" s="121"/>
      <c r="JZM236" s="121"/>
      <c r="JZN236" s="121"/>
      <c r="JZO236" s="120"/>
      <c r="JZP236" s="125"/>
      <c r="JZQ236" s="121"/>
      <c r="JZR236" s="121"/>
      <c r="JZS236" s="15"/>
      <c r="JZT236" s="15"/>
      <c r="JZU236" s="120"/>
      <c r="JZV236" s="120"/>
      <c r="JZW236" s="121"/>
      <c r="JZX236" s="121"/>
      <c r="JZY236" s="120"/>
      <c r="JZZ236" s="122"/>
      <c r="KAA236" s="123"/>
      <c r="KAB236" s="124"/>
      <c r="KAC236" s="123"/>
      <c r="KAD236" s="121"/>
      <c r="KAE236" s="121"/>
      <c r="KAF236" s="121"/>
      <c r="KAG236" s="121"/>
      <c r="KAH236" s="121"/>
      <c r="KAI236" s="121"/>
      <c r="KAJ236" s="120"/>
      <c r="KAK236" s="125"/>
      <c r="KAL236" s="121"/>
      <c r="KAM236" s="121"/>
      <c r="KAN236" s="15"/>
      <c r="KAO236" s="15"/>
      <c r="KAP236" s="120"/>
      <c r="KAQ236" s="120"/>
      <c r="KAR236" s="121"/>
      <c r="KAS236" s="121"/>
      <c r="KAT236" s="120"/>
      <c r="KAU236" s="122"/>
      <c r="KAV236" s="123"/>
      <c r="KAW236" s="124"/>
      <c r="KAX236" s="123"/>
      <c r="KAY236" s="121"/>
      <c r="KAZ236" s="121"/>
      <c r="KBA236" s="121"/>
      <c r="KBB236" s="121"/>
      <c r="KBC236" s="121"/>
      <c r="KBD236" s="121"/>
      <c r="KBE236" s="120"/>
      <c r="KBF236" s="125"/>
      <c r="KBG236" s="121"/>
      <c r="KBH236" s="121"/>
      <c r="KBI236" s="15"/>
      <c r="KBJ236" s="15"/>
      <c r="KBK236" s="120"/>
      <c r="KBL236" s="120"/>
      <c r="KBM236" s="121"/>
      <c r="KBN236" s="121"/>
      <c r="KBO236" s="120"/>
      <c r="KBP236" s="122"/>
      <c r="KBQ236" s="123"/>
      <c r="KBR236" s="124"/>
      <c r="KBS236" s="123"/>
      <c r="KBT236" s="121"/>
      <c r="KBU236" s="121"/>
      <c r="KBV236" s="121"/>
      <c r="KBW236" s="121"/>
      <c r="KBX236" s="121"/>
      <c r="KBY236" s="121"/>
      <c r="KBZ236" s="120"/>
      <c r="KCA236" s="125"/>
      <c r="KCB236" s="121"/>
      <c r="KCC236" s="121"/>
      <c r="KCD236" s="15"/>
      <c r="KCE236" s="15"/>
      <c r="KCF236" s="120"/>
      <c r="KCG236" s="120"/>
      <c r="KCH236" s="121"/>
      <c r="KCI236" s="121"/>
      <c r="KCJ236" s="120"/>
      <c r="KCK236" s="122"/>
      <c r="KCL236" s="123"/>
      <c r="KCM236" s="124"/>
      <c r="KCN236" s="123"/>
      <c r="KCO236" s="121"/>
      <c r="KCP236" s="121"/>
      <c r="KCQ236" s="121"/>
      <c r="KCR236" s="121"/>
      <c r="KCS236" s="121"/>
      <c r="KCT236" s="121"/>
      <c r="KCU236" s="120"/>
      <c r="KCV236" s="125"/>
      <c r="KCW236" s="121"/>
      <c r="KCX236" s="121"/>
      <c r="KCY236" s="15"/>
      <c r="KCZ236" s="15"/>
      <c r="KDA236" s="120"/>
      <c r="KDB236" s="120"/>
      <c r="KDC236" s="121"/>
      <c r="KDD236" s="121"/>
      <c r="KDE236" s="120"/>
      <c r="KDF236" s="122"/>
      <c r="KDG236" s="123"/>
      <c r="KDH236" s="124"/>
      <c r="KDI236" s="123"/>
      <c r="KDJ236" s="121"/>
      <c r="KDK236" s="121"/>
      <c r="KDL236" s="121"/>
      <c r="KDM236" s="121"/>
      <c r="KDN236" s="121"/>
      <c r="KDO236" s="121"/>
      <c r="KDP236" s="120"/>
      <c r="KDQ236" s="125"/>
      <c r="KDR236" s="121"/>
      <c r="KDS236" s="121"/>
      <c r="KDT236" s="15"/>
      <c r="KDU236" s="15"/>
      <c r="KDV236" s="120"/>
      <c r="KDW236" s="120"/>
      <c r="KDX236" s="121"/>
      <c r="KDY236" s="121"/>
      <c r="KDZ236" s="120"/>
      <c r="KEA236" s="122"/>
      <c r="KEB236" s="123"/>
      <c r="KEC236" s="124"/>
      <c r="KED236" s="123"/>
      <c r="KEE236" s="121"/>
      <c r="KEF236" s="121"/>
      <c r="KEG236" s="121"/>
      <c r="KEH236" s="121"/>
      <c r="KEI236" s="121"/>
      <c r="KEJ236" s="121"/>
      <c r="KEK236" s="120"/>
      <c r="KEL236" s="125"/>
      <c r="KEM236" s="121"/>
      <c r="KEN236" s="121"/>
      <c r="KEO236" s="15"/>
      <c r="KEP236" s="15"/>
      <c r="KEQ236" s="120"/>
      <c r="KER236" s="120"/>
      <c r="KES236" s="121"/>
      <c r="KET236" s="121"/>
      <c r="KEU236" s="120"/>
      <c r="KEV236" s="122"/>
      <c r="KEW236" s="123"/>
      <c r="KEX236" s="124"/>
      <c r="KEY236" s="123"/>
      <c r="KEZ236" s="121"/>
      <c r="KFA236" s="121"/>
      <c r="KFB236" s="121"/>
      <c r="KFC236" s="121"/>
      <c r="KFD236" s="121"/>
      <c r="KFE236" s="121"/>
      <c r="KFF236" s="120"/>
      <c r="KFG236" s="125"/>
      <c r="KFH236" s="121"/>
      <c r="KFI236" s="121"/>
      <c r="KFJ236" s="15"/>
      <c r="KFK236" s="15"/>
      <c r="KFL236" s="120"/>
      <c r="KFM236" s="120"/>
      <c r="KFN236" s="121"/>
      <c r="KFO236" s="121"/>
      <c r="KFP236" s="120"/>
      <c r="KFQ236" s="122"/>
      <c r="KFR236" s="123"/>
      <c r="KFS236" s="124"/>
      <c r="KFT236" s="123"/>
      <c r="KFU236" s="121"/>
      <c r="KFV236" s="121"/>
      <c r="KFW236" s="121"/>
      <c r="KFX236" s="121"/>
      <c r="KFY236" s="121"/>
      <c r="KFZ236" s="121"/>
      <c r="KGA236" s="120"/>
      <c r="KGB236" s="125"/>
      <c r="KGC236" s="121"/>
      <c r="KGD236" s="121"/>
      <c r="KGE236" s="15"/>
      <c r="KGF236" s="15"/>
      <c r="KGG236" s="120"/>
      <c r="KGH236" s="120"/>
      <c r="KGI236" s="121"/>
      <c r="KGJ236" s="121"/>
      <c r="KGK236" s="120"/>
      <c r="KGL236" s="122"/>
      <c r="KGM236" s="123"/>
      <c r="KGN236" s="124"/>
      <c r="KGO236" s="123"/>
      <c r="KGP236" s="121"/>
      <c r="KGQ236" s="121"/>
      <c r="KGR236" s="121"/>
      <c r="KGS236" s="121"/>
      <c r="KGT236" s="121"/>
      <c r="KGU236" s="121"/>
      <c r="KGV236" s="120"/>
      <c r="KGW236" s="125"/>
      <c r="KGX236" s="121"/>
      <c r="KGY236" s="121"/>
      <c r="KGZ236" s="15"/>
      <c r="KHA236" s="15"/>
      <c r="KHB236" s="120"/>
      <c r="KHC236" s="120"/>
      <c r="KHD236" s="121"/>
      <c r="KHE236" s="121"/>
      <c r="KHF236" s="120"/>
      <c r="KHG236" s="122"/>
      <c r="KHH236" s="123"/>
      <c r="KHI236" s="124"/>
      <c r="KHJ236" s="123"/>
      <c r="KHK236" s="121"/>
      <c r="KHL236" s="121"/>
      <c r="KHM236" s="121"/>
      <c r="KHN236" s="121"/>
      <c r="KHO236" s="121"/>
      <c r="KHP236" s="121"/>
      <c r="KHQ236" s="120"/>
      <c r="KHR236" s="125"/>
      <c r="KHS236" s="121"/>
      <c r="KHT236" s="121"/>
      <c r="KHU236" s="15"/>
      <c r="KHV236" s="15"/>
      <c r="KHW236" s="120"/>
      <c r="KHX236" s="120"/>
      <c r="KHY236" s="121"/>
      <c r="KHZ236" s="121"/>
      <c r="KIA236" s="120"/>
      <c r="KIB236" s="122"/>
      <c r="KIC236" s="123"/>
      <c r="KID236" s="124"/>
      <c r="KIE236" s="123"/>
      <c r="KIF236" s="121"/>
      <c r="KIG236" s="121"/>
      <c r="KIH236" s="121"/>
      <c r="KII236" s="121"/>
      <c r="KIJ236" s="121"/>
      <c r="KIK236" s="121"/>
      <c r="KIL236" s="120"/>
      <c r="KIM236" s="125"/>
      <c r="KIN236" s="121"/>
      <c r="KIO236" s="121"/>
      <c r="KIP236" s="15"/>
      <c r="KIQ236" s="15"/>
      <c r="KIR236" s="120"/>
      <c r="KIS236" s="120"/>
      <c r="KIT236" s="121"/>
      <c r="KIU236" s="121"/>
      <c r="KIV236" s="120"/>
      <c r="KIW236" s="122"/>
      <c r="KIX236" s="123"/>
      <c r="KIY236" s="124"/>
      <c r="KIZ236" s="123"/>
      <c r="KJA236" s="121"/>
      <c r="KJB236" s="121"/>
      <c r="KJC236" s="121"/>
      <c r="KJD236" s="121"/>
      <c r="KJE236" s="121"/>
      <c r="KJF236" s="121"/>
      <c r="KJG236" s="120"/>
      <c r="KJH236" s="125"/>
      <c r="KJI236" s="121"/>
      <c r="KJJ236" s="121"/>
      <c r="KJK236" s="15"/>
      <c r="KJL236" s="15"/>
      <c r="KJM236" s="120"/>
      <c r="KJN236" s="120"/>
      <c r="KJO236" s="121"/>
      <c r="KJP236" s="121"/>
      <c r="KJQ236" s="120"/>
      <c r="KJR236" s="122"/>
      <c r="KJS236" s="123"/>
      <c r="KJT236" s="124"/>
      <c r="KJU236" s="123"/>
      <c r="KJV236" s="121"/>
      <c r="KJW236" s="121"/>
      <c r="KJX236" s="121"/>
      <c r="KJY236" s="121"/>
      <c r="KJZ236" s="121"/>
      <c r="KKA236" s="121"/>
      <c r="KKB236" s="120"/>
      <c r="KKC236" s="125"/>
      <c r="KKD236" s="121"/>
      <c r="KKE236" s="121"/>
      <c r="KKF236" s="15"/>
      <c r="KKG236" s="15"/>
      <c r="KKH236" s="120"/>
      <c r="KKI236" s="120"/>
      <c r="KKJ236" s="121"/>
      <c r="KKK236" s="121"/>
      <c r="KKL236" s="120"/>
      <c r="KKM236" s="122"/>
      <c r="KKN236" s="123"/>
      <c r="KKO236" s="124"/>
      <c r="KKP236" s="123"/>
      <c r="KKQ236" s="121"/>
      <c r="KKR236" s="121"/>
      <c r="KKS236" s="121"/>
      <c r="KKT236" s="121"/>
      <c r="KKU236" s="121"/>
      <c r="KKV236" s="121"/>
      <c r="KKW236" s="120"/>
      <c r="KKX236" s="125"/>
      <c r="KKY236" s="121"/>
      <c r="KKZ236" s="121"/>
      <c r="KLA236" s="15"/>
      <c r="KLB236" s="15"/>
      <c r="KLC236" s="120"/>
      <c r="KLD236" s="120"/>
      <c r="KLE236" s="121"/>
      <c r="KLF236" s="121"/>
      <c r="KLG236" s="120"/>
      <c r="KLH236" s="122"/>
      <c r="KLI236" s="123"/>
      <c r="KLJ236" s="124"/>
      <c r="KLK236" s="123"/>
      <c r="KLL236" s="121"/>
      <c r="KLM236" s="121"/>
      <c r="KLN236" s="121"/>
      <c r="KLO236" s="121"/>
      <c r="KLP236" s="121"/>
      <c r="KLQ236" s="121"/>
      <c r="KLR236" s="120"/>
      <c r="KLS236" s="125"/>
      <c r="KLT236" s="121"/>
      <c r="KLU236" s="121"/>
      <c r="KLV236" s="15"/>
      <c r="KLW236" s="15"/>
      <c r="KLX236" s="120"/>
      <c r="KLY236" s="120"/>
      <c r="KLZ236" s="121"/>
      <c r="KMA236" s="121"/>
      <c r="KMB236" s="120"/>
      <c r="KMC236" s="122"/>
      <c r="KMD236" s="123"/>
      <c r="KME236" s="124"/>
      <c r="KMF236" s="123"/>
      <c r="KMG236" s="121"/>
      <c r="KMH236" s="121"/>
      <c r="KMI236" s="121"/>
      <c r="KMJ236" s="121"/>
      <c r="KMK236" s="121"/>
      <c r="KML236" s="121"/>
      <c r="KMM236" s="120"/>
      <c r="KMN236" s="125"/>
      <c r="KMO236" s="121"/>
      <c r="KMP236" s="121"/>
      <c r="KMQ236" s="15"/>
      <c r="KMR236" s="15"/>
      <c r="KMS236" s="120"/>
      <c r="KMT236" s="120"/>
      <c r="KMU236" s="121"/>
      <c r="KMV236" s="121"/>
      <c r="KMW236" s="120"/>
      <c r="KMX236" s="122"/>
      <c r="KMY236" s="123"/>
      <c r="KMZ236" s="124"/>
      <c r="KNA236" s="123"/>
      <c r="KNB236" s="121"/>
      <c r="KNC236" s="121"/>
      <c r="KND236" s="121"/>
      <c r="KNE236" s="121"/>
      <c r="KNF236" s="121"/>
      <c r="KNG236" s="121"/>
      <c r="KNH236" s="120"/>
      <c r="KNI236" s="125"/>
      <c r="KNJ236" s="121"/>
      <c r="KNK236" s="121"/>
      <c r="KNL236" s="15"/>
      <c r="KNM236" s="15"/>
      <c r="KNN236" s="120"/>
      <c r="KNO236" s="120"/>
      <c r="KNP236" s="121"/>
      <c r="KNQ236" s="121"/>
      <c r="KNR236" s="120"/>
      <c r="KNS236" s="122"/>
      <c r="KNT236" s="123"/>
      <c r="KNU236" s="124"/>
      <c r="KNV236" s="123"/>
      <c r="KNW236" s="121"/>
      <c r="KNX236" s="121"/>
      <c r="KNY236" s="121"/>
      <c r="KNZ236" s="121"/>
      <c r="KOA236" s="121"/>
      <c r="KOB236" s="121"/>
      <c r="KOC236" s="120"/>
      <c r="KOD236" s="125"/>
      <c r="KOE236" s="121"/>
      <c r="KOF236" s="121"/>
      <c r="KOG236" s="15"/>
      <c r="KOH236" s="15"/>
      <c r="KOI236" s="120"/>
      <c r="KOJ236" s="120"/>
      <c r="KOK236" s="121"/>
      <c r="KOL236" s="121"/>
      <c r="KOM236" s="120"/>
      <c r="KON236" s="122"/>
      <c r="KOO236" s="123"/>
      <c r="KOP236" s="124"/>
      <c r="KOQ236" s="123"/>
      <c r="KOR236" s="121"/>
      <c r="KOS236" s="121"/>
      <c r="KOT236" s="121"/>
      <c r="KOU236" s="121"/>
      <c r="KOV236" s="121"/>
      <c r="KOW236" s="121"/>
      <c r="KOX236" s="120"/>
      <c r="KOY236" s="125"/>
      <c r="KOZ236" s="121"/>
      <c r="KPA236" s="121"/>
      <c r="KPB236" s="15"/>
      <c r="KPC236" s="15"/>
      <c r="KPD236" s="120"/>
      <c r="KPE236" s="120"/>
      <c r="KPF236" s="121"/>
      <c r="KPG236" s="121"/>
      <c r="KPH236" s="120"/>
      <c r="KPI236" s="122"/>
      <c r="KPJ236" s="123"/>
      <c r="KPK236" s="124"/>
      <c r="KPL236" s="123"/>
      <c r="KPM236" s="121"/>
      <c r="KPN236" s="121"/>
      <c r="KPO236" s="121"/>
      <c r="KPP236" s="121"/>
      <c r="KPQ236" s="121"/>
      <c r="KPR236" s="121"/>
      <c r="KPS236" s="120"/>
      <c r="KPT236" s="125"/>
      <c r="KPU236" s="121"/>
      <c r="KPV236" s="121"/>
      <c r="KPW236" s="15"/>
      <c r="KPX236" s="15"/>
      <c r="KPY236" s="120"/>
      <c r="KPZ236" s="120"/>
      <c r="KQA236" s="121"/>
      <c r="KQB236" s="121"/>
      <c r="KQC236" s="120"/>
      <c r="KQD236" s="122"/>
      <c r="KQE236" s="123"/>
      <c r="KQF236" s="124"/>
      <c r="KQG236" s="123"/>
      <c r="KQH236" s="121"/>
      <c r="KQI236" s="121"/>
      <c r="KQJ236" s="121"/>
      <c r="KQK236" s="121"/>
      <c r="KQL236" s="121"/>
      <c r="KQM236" s="121"/>
      <c r="KQN236" s="120"/>
      <c r="KQO236" s="125"/>
      <c r="KQP236" s="121"/>
      <c r="KQQ236" s="121"/>
      <c r="KQR236" s="15"/>
      <c r="KQS236" s="15"/>
      <c r="KQT236" s="120"/>
      <c r="KQU236" s="120"/>
      <c r="KQV236" s="121"/>
      <c r="KQW236" s="121"/>
      <c r="KQX236" s="120"/>
      <c r="KQY236" s="122"/>
      <c r="KQZ236" s="123"/>
      <c r="KRA236" s="124"/>
      <c r="KRB236" s="123"/>
      <c r="KRC236" s="121"/>
      <c r="KRD236" s="121"/>
      <c r="KRE236" s="121"/>
      <c r="KRF236" s="121"/>
      <c r="KRG236" s="121"/>
      <c r="KRH236" s="121"/>
      <c r="KRI236" s="120"/>
      <c r="KRJ236" s="125"/>
      <c r="KRK236" s="121"/>
      <c r="KRL236" s="121"/>
      <c r="KRM236" s="15"/>
      <c r="KRN236" s="15"/>
      <c r="KRO236" s="120"/>
      <c r="KRP236" s="120"/>
      <c r="KRQ236" s="121"/>
      <c r="KRR236" s="121"/>
      <c r="KRS236" s="120"/>
      <c r="KRT236" s="122"/>
      <c r="KRU236" s="123"/>
      <c r="KRV236" s="124"/>
      <c r="KRW236" s="123"/>
      <c r="KRX236" s="121"/>
      <c r="KRY236" s="121"/>
      <c r="KRZ236" s="121"/>
      <c r="KSA236" s="121"/>
      <c r="KSB236" s="121"/>
      <c r="KSC236" s="121"/>
      <c r="KSD236" s="120"/>
      <c r="KSE236" s="125"/>
      <c r="KSF236" s="121"/>
      <c r="KSG236" s="121"/>
      <c r="KSH236" s="15"/>
      <c r="KSI236" s="15"/>
      <c r="KSJ236" s="120"/>
      <c r="KSK236" s="120"/>
      <c r="KSL236" s="121"/>
      <c r="KSM236" s="121"/>
      <c r="KSN236" s="120"/>
      <c r="KSO236" s="122"/>
      <c r="KSP236" s="123"/>
      <c r="KSQ236" s="124"/>
      <c r="KSR236" s="123"/>
      <c r="KSS236" s="121"/>
      <c r="KST236" s="121"/>
      <c r="KSU236" s="121"/>
      <c r="KSV236" s="121"/>
      <c r="KSW236" s="121"/>
      <c r="KSX236" s="121"/>
      <c r="KSY236" s="120"/>
      <c r="KSZ236" s="125"/>
      <c r="KTA236" s="121"/>
      <c r="KTB236" s="121"/>
      <c r="KTC236" s="15"/>
      <c r="KTD236" s="15"/>
      <c r="KTE236" s="120"/>
      <c r="KTF236" s="120"/>
      <c r="KTG236" s="121"/>
      <c r="KTH236" s="121"/>
      <c r="KTI236" s="120"/>
      <c r="KTJ236" s="122"/>
      <c r="KTK236" s="123"/>
      <c r="KTL236" s="124"/>
      <c r="KTM236" s="123"/>
      <c r="KTN236" s="121"/>
      <c r="KTO236" s="121"/>
      <c r="KTP236" s="121"/>
      <c r="KTQ236" s="121"/>
      <c r="KTR236" s="121"/>
      <c r="KTS236" s="121"/>
      <c r="KTT236" s="120"/>
      <c r="KTU236" s="125"/>
      <c r="KTV236" s="121"/>
      <c r="KTW236" s="121"/>
      <c r="KTX236" s="15"/>
      <c r="KTY236" s="15"/>
      <c r="KTZ236" s="120"/>
      <c r="KUA236" s="120"/>
      <c r="KUB236" s="121"/>
      <c r="KUC236" s="121"/>
      <c r="KUD236" s="120"/>
      <c r="KUE236" s="122"/>
      <c r="KUF236" s="123"/>
      <c r="KUG236" s="124"/>
      <c r="KUH236" s="123"/>
      <c r="KUI236" s="121"/>
      <c r="KUJ236" s="121"/>
      <c r="KUK236" s="121"/>
      <c r="KUL236" s="121"/>
      <c r="KUM236" s="121"/>
      <c r="KUN236" s="121"/>
      <c r="KUO236" s="120"/>
      <c r="KUP236" s="125"/>
      <c r="KUQ236" s="121"/>
      <c r="KUR236" s="121"/>
      <c r="KUS236" s="15"/>
      <c r="KUT236" s="15"/>
      <c r="KUU236" s="120"/>
      <c r="KUV236" s="120"/>
      <c r="KUW236" s="121"/>
      <c r="KUX236" s="121"/>
      <c r="KUY236" s="120"/>
      <c r="KUZ236" s="122"/>
      <c r="KVA236" s="123"/>
      <c r="KVB236" s="124"/>
      <c r="KVC236" s="123"/>
      <c r="KVD236" s="121"/>
      <c r="KVE236" s="121"/>
      <c r="KVF236" s="121"/>
      <c r="KVG236" s="121"/>
      <c r="KVH236" s="121"/>
      <c r="KVI236" s="121"/>
      <c r="KVJ236" s="120"/>
      <c r="KVK236" s="125"/>
      <c r="KVL236" s="121"/>
      <c r="KVM236" s="121"/>
      <c r="KVN236" s="15"/>
      <c r="KVO236" s="15"/>
      <c r="KVP236" s="120"/>
      <c r="KVQ236" s="120"/>
      <c r="KVR236" s="121"/>
      <c r="KVS236" s="121"/>
      <c r="KVT236" s="120"/>
      <c r="KVU236" s="122"/>
      <c r="KVV236" s="123"/>
      <c r="KVW236" s="124"/>
      <c r="KVX236" s="123"/>
      <c r="KVY236" s="121"/>
      <c r="KVZ236" s="121"/>
      <c r="KWA236" s="121"/>
      <c r="KWB236" s="121"/>
      <c r="KWC236" s="121"/>
      <c r="KWD236" s="121"/>
      <c r="KWE236" s="120"/>
      <c r="KWF236" s="125"/>
      <c r="KWG236" s="121"/>
      <c r="KWH236" s="121"/>
      <c r="KWI236" s="15"/>
      <c r="KWJ236" s="15"/>
      <c r="KWK236" s="120"/>
      <c r="KWL236" s="120"/>
      <c r="KWM236" s="121"/>
      <c r="KWN236" s="121"/>
      <c r="KWO236" s="120"/>
      <c r="KWP236" s="122"/>
      <c r="KWQ236" s="123"/>
      <c r="KWR236" s="124"/>
      <c r="KWS236" s="123"/>
      <c r="KWT236" s="121"/>
      <c r="KWU236" s="121"/>
      <c r="KWV236" s="121"/>
      <c r="KWW236" s="121"/>
      <c r="KWX236" s="121"/>
      <c r="KWY236" s="121"/>
      <c r="KWZ236" s="120"/>
      <c r="KXA236" s="125"/>
      <c r="KXB236" s="121"/>
      <c r="KXC236" s="121"/>
      <c r="KXD236" s="15"/>
      <c r="KXE236" s="15"/>
      <c r="KXF236" s="120"/>
      <c r="KXG236" s="120"/>
      <c r="KXH236" s="121"/>
      <c r="KXI236" s="121"/>
      <c r="KXJ236" s="120"/>
      <c r="KXK236" s="122"/>
      <c r="KXL236" s="123"/>
      <c r="KXM236" s="124"/>
      <c r="KXN236" s="123"/>
      <c r="KXO236" s="121"/>
      <c r="KXP236" s="121"/>
      <c r="KXQ236" s="121"/>
      <c r="KXR236" s="121"/>
      <c r="KXS236" s="121"/>
      <c r="KXT236" s="121"/>
      <c r="KXU236" s="120"/>
      <c r="KXV236" s="125"/>
      <c r="KXW236" s="121"/>
      <c r="KXX236" s="121"/>
      <c r="KXY236" s="15"/>
      <c r="KXZ236" s="15"/>
      <c r="KYA236" s="120"/>
      <c r="KYB236" s="120"/>
      <c r="KYC236" s="121"/>
      <c r="KYD236" s="121"/>
      <c r="KYE236" s="120"/>
      <c r="KYF236" s="122"/>
      <c r="KYG236" s="123"/>
      <c r="KYH236" s="124"/>
      <c r="KYI236" s="123"/>
      <c r="KYJ236" s="121"/>
      <c r="KYK236" s="121"/>
      <c r="KYL236" s="121"/>
      <c r="KYM236" s="121"/>
      <c r="KYN236" s="121"/>
      <c r="KYO236" s="121"/>
      <c r="KYP236" s="120"/>
      <c r="KYQ236" s="125"/>
      <c r="KYR236" s="121"/>
      <c r="KYS236" s="121"/>
      <c r="KYT236" s="15"/>
      <c r="KYU236" s="15"/>
      <c r="KYV236" s="120"/>
      <c r="KYW236" s="120"/>
      <c r="KYX236" s="121"/>
      <c r="KYY236" s="121"/>
      <c r="KYZ236" s="120"/>
      <c r="KZA236" s="122"/>
      <c r="KZB236" s="123"/>
      <c r="KZC236" s="124"/>
      <c r="KZD236" s="123"/>
      <c r="KZE236" s="121"/>
      <c r="KZF236" s="121"/>
      <c r="KZG236" s="121"/>
      <c r="KZH236" s="121"/>
      <c r="KZI236" s="121"/>
      <c r="KZJ236" s="121"/>
      <c r="KZK236" s="120"/>
      <c r="KZL236" s="125"/>
      <c r="KZM236" s="121"/>
      <c r="KZN236" s="121"/>
      <c r="KZO236" s="15"/>
      <c r="KZP236" s="15"/>
      <c r="KZQ236" s="120"/>
      <c r="KZR236" s="120"/>
      <c r="KZS236" s="121"/>
      <c r="KZT236" s="121"/>
      <c r="KZU236" s="120"/>
      <c r="KZV236" s="122"/>
      <c r="KZW236" s="123"/>
      <c r="KZX236" s="124"/>
      <c r="KZY236" s="123"/>
      <c r="KZZ236" s="121"/>
      <c r="LAA236" s="121"/>
      <c r="LAB236" s="121"/>
      <c r="LAC236" s="121"/>
      <c r="LAD236" s="121"/>
      <c r="LAE236" s="121"/>
      <c r="LAF236" s="120"/>
      <c r="LAG236" s="125"/>
      <c r="LAH236" s="121"/>
      <c r="LAI236" s="121"/>
      <c r="LAJ236" s="15"/>
      <c r="LAK236" s="15"/>
      <c r="LAL236" s="120"/>
      <c r="LAM236" s="120"/>
      <c r="LAN236" s="121"/>
      <c r="LAO236" s="121"/>
      <c r="LAP236" s="120"/>
      <c r="LAQ236" s="122"/>
      <c r="LAR236" s="123"/>
      <c r="LAS236" s="124"/>
      <c r="LAT236" s="123"/>
      <c r="LAU236" s="121"/>
      <c r="LAV236" s="121"/>
      <c r="LAW236" s="121"/>
      <c r="LAX236" s="121"/>
      <c r="LAY236" s="121"/>
      <c r="LAZ236" s="121"/>
      <c r="LBA236" s="120"/>
      <c r="LBB236" s="125"/>
      <c r="LBC236" s="121"/>
      <c r="LBD236" s="121"/>
      <c r="LBE236" s="15"/>
      <c r="LBF236" s="15"/>
      <c r="LBG236" s="120"/>
      <c r="LBH236" s="120"/>
      <c r="LBI236" s="121"/>
      <c r="LBJ236" s="121"/>
      <c r="LBK236" s="120"/>
      <c r="LBL236" s="122"/>
      <c r="LBM236" s="123"/>
      <c r="LBN236" s="124"/>
      <c r="LBO236" s="123"/>
      <c r="LBP236" s="121"/>
      <c r="LBQ236" s="121"/>
      <c r="LBR236" s="121"/>
      <c r="LBS236" s="121"/>
      <c r="LBT236" s="121"/>
      <c r="LBU236" s="121"/>
      <c r="LBV236" s="120"/>
      <c r="LBW236" s="125"/>
      <c r="LBX236" s="121"/>
      <c r="LBY236" s="121"/>
      <c r="LBZ236" s="15"/>
      <c r="LCA236" s="15"/>
      <c r="LCB236" s="120"/>
      <c r="LCC236" s="120"/>
      <c r="LCD236" s="121"/>
      <c r="LCE236" s="121"/>
      <c r="LCF236" s="120"/>
      <c r="LCG236" s="122"/>
      <c r="LCH236" s="123"/>
      <c r="LCI236" s="124"/>
      <c r="LCJ236" s="123"/>
      <c r="LCK236" s="121"/>
      <c r="LCL236" s="121"/>
      <c r="LCM236" s="121"/>
      <c r="LCN236" s="121"/>
      <c r="LCO236" s="121"/>
      <c r="LCP236" s="121"/>
      <c r="LCQ236" s="120"/>
      <c r="LCR236" s="125"/>
      <c r="LCS236" s="121"/>
      <c r="LCT236" s="121"/>
      <c r="LCU236" s="15"/>
      <c r="LCV236" s="15"/>
      <c r="LCW236" s="120"/>
      <c r="LCX236" s="120"/>
      <c r="LCY236" s="121"/>
      <c r="LCZ236" s="121"/>
      <c r="LDA236" s="120"/>
      <c r="LDB236" s="122"/>
      <c r="LDC236" s="123"/>
      <c r="LDD236" s="124"/>
      <c r="LDE236" s="123"/>
      <c r="LDF236" s="121"/>
      <c r="LDG236" s="121"/>
      <c r="LDH236" s="121"/>
      <c r="LDI236" s="121"/>
      <c r="LDJ236" s="121"/>
      <c r="LDK236" s="121"/>
      <c r="LDL236" s="120"/>
      <c r="LDM236" s="125"/>
      <c r="LDN236" s="121"/>
      <c r="LDO236" s="121"/>
      <c r="LDP236" s="15"/>
      <c r="LDQ236" s="15"/>
      <c r="LDR236" s="120"/>
      <c r="LDS236" s="120"/>
      <c r="LDT236" s="121"/>
      <c r="LDU236" s="121"/>
      <c r="LDV236" s="120"/>
      <c r="LDW236" s="122"/>
      <c r="LDX236" s="123"/>
      <c r="LDY236" s="124"/>
      <c r="LDZ236" s="123"/>
      <c r="LEA236" s="121"/>
      <c r="LEB236" s="121"/>
      <c r="LEC236" s="121"/>
      <c r="LED236" s="121"/>
      <c r="LEE236" s="121"/>
      <c r="LEF236" s="121"/>
      <c r="LEG236" s="120"/>
      <c r="LEH236" s="125"/>
      <c r="LEI236" s="121"/>
      <c r="LEJ236" s="121"/>
      <c r="LEK236" s="15"/>
      <c r="LEL236" s="15"/>
      <c r="LEM236" s="120"/>
      <c r="LEN236" s="120"/>
      <c r="LEO236" s="121"/>
      <c r="LEP236" s="121"/>
      <c r="LEQ236" s="120"/>
      <c r="LER236" s="122"/>
      <c r="LES236" s="123"/>
      <c r="LET236" s="124"/>
      <c r="LEU236" s="123"/>
      <c r="LEV236" s="121"/>
      <c r="LEW236" s="121"/>
      <c r="LEX236" s="121"/>
      <c r="LEY236" s="121"/>
      <c r="LEZ236" s="121"/>
      <c r="LFA236" s="121"/>
      <c r="LFB236" s="120"/>
      <c r="LFC236" s="125"/>
      <c r="LFD236" s="121"/>
      <c r="LFE236" s="121"/>
      <c r="LFF236" s="15"/>
      <c r="LFG236" s="15"/>
      <c r="LFH236" s="120"/>
      <c r="LFI236" s="120"/>
      <c r="LFJ236" s="121"/>
      <c r="LFK236" s="121"/>
      <c r="LFL236" s="120"/>
      <c r="LFM236" s="122"/>
      <c r="LFN236" s="123"/>
      <c r="LFO236" s="124"/>
      <c r="LFP236" s="123"/>
      <c r="LFQ236" s="121"/>
      <c r="LFR236" s="121"/>
      <c r="LFS236" s="121"/>
      <c r="LFT236" s="121"/>
      <c r="LFU236" s="121"/>
      <c r="LFV236" s="121"/>
      <c r="LFW236" s="120"/>
      <c r="LFX236" s="125"/>
      <c r="LFY236" s="121"/>
      <c r="LFZ236" s="121"/>
      <c r="LGA236" s="15"/>
      <c r="LGB236" s="15"/>
      <c r="LGC236" s="120"/>
      <c r="LGD236" s="120"/>
      <c r="LGE236" s="121"/>
      <c r="LGF236" s="121"/>
      <c r="LGG236" s="120"/>
      <c r="LGH236" s="122"/>
      <c r="LGI236" s="123"/>
      <c r="LGJ236" s="124"/>
      <c r="LGK236" s="123"/>
      <c r="LGL236" s="121"/>
      <c r="LGM236" s="121"/>
      <c r="LGN236" s="121"/>
      <c r="LGO236" s="121"/>
      <c r="LGP236" s="121"/>
      <c r="LGQ236" s="121"/>
      <c r="LGR236" s="120"/>
      <c r="LGS236" s="125"/>
      <c r="LGT236" s="121"/>
      <c r="LGU236" s="121"/>
      <c r="LGV236" s="15"/>
      <c r="LGW236" s="15"/>
      <c r="LGX236" s="120"/>
      <c r="LGY236" s="120"/>
      <c r="LGZ236" s="121"/>
      <c r="LHA236" s="121"/>
      <c r="LHB236" s="120"/>
      <c r="LHC236" s="122"/>
      <c r="LHD236" s="123"/>
      <c r="LHE236" s="124"/>
      <c r="LHF236" s="123"/>
      <c r="LHG236" s="121"/>
      <c r="LHH236" s="121"/>
      <c r="LHI236" s="121"/>
      <c r="LHJ236" s="121"/>
      <c r="LHK236" s="121"/>
      <c r="LHL236" s="121"/>
      <c r="LHM236" s="120"/>
      <c r="LHN236" s="125"/>
      <c r="LHO236" s="121"/>
      <c r="LHP236" s="121"/>
      <c r="LHQ236" s="15"/>
      <c r="LHR236" s="15"/>
      <c r="LHS236" s="120"/>
      <c r="LHT236" s="120"/>
      <c r="LHU236" s="121"/>
      <c r="LHV236" s="121"/>
      <c r="LHW236" s="120"/>
      <c r="LHX236" s="122"/>
      <c r="LHY236" s="123"/>
      <c r="LHZ236" s="124"/>
      <c r="LIA236" s="123"/>
      <c r="LIB236" s="121"/>
      <c r="LIC236" s="121"/>
      <c r="LID236" s="121"/>
      <c r="LIE236" s="121"/>
      <c r="LIF236" s="121"/>
      <c r="LIG236" s="121"/>
      <c r="LIH236" s="120"/>
      <c r="LII236" s="125"/>
      <c r="LIJ236" s="121"/>
      <c r="LIK236" s="121"/>
      <c r="LIL236" s="15"/>
      <c r="LIM236" s="15"/>
      <c r="LIN236" s="120"/>
      <c r="LIO236" s="120"/>
      <c r="LIP236" s="121"/>
      <c r="LIQ236" s="121"/>
      <c r="LIR236" s="120"/>
      <c r="LIS236" s="122"/>
      <c r="LIT236" s="123"/>
      <c r="LIU236" s="124"/>
      <c r="LIV236" s="123"/>
      <c r="LIW236" s="121"/>
      <c r="LIX236" s="121"/>
      <c r="LIY236" s="121"/>
      <c r="LIZ236" s="121"/>
      <c r="LJA236" s="121"/>
      <c r="LJB236" s="121"/>
      <c r="LJC236" s="120"/>
      <c r="LJD236" s="125"/>
      <c r="LJE236" s="121"/>
      <c r="LJF236" s="121"/>
      <c r="LJG236" s="15"/>
      <c r="LJH236" s="15"/>
      <c r="LJI236" s="120"/>
      <c r="LJJ236" s="120"/>
      <c r="LJK236" s="121"/>
      <c r="LJL236" s="121"/>
      <c r="LJM236" s="120"/>
      <c r="LJN236" s="122"/>
      <c r="LJO236" s="123"/>
      <c r="LJP236" s="124"/>
      <c r="LJQ236" s="123"/>
      <c r="LJR236" s="121"/>
      <c r="LJS236" s="121"/>
      <c r="LJT236" s="121"/>
      <c r="LJU236" s="121"/>
      <c r="LJV236" s="121"/>
      <c r="LJW236" s="121"/>
      <c r="LJX236" s="120"/>
      <c r="LJY236" s="125"/>
      <c r="LJZ236" s="121"/>
      <c r="LKA236" s="121"/>
      <c r="LKB236" s="15"/>
      <c r="LKC236" s="15"/>
      <c r="LKD236" s="120"/>
      <c r="LKE236" s="120"/>
      <c r="LKF236" s="121"/>
      <c r="LKG236" s="121"/>
      <c r="LKH236" s="120"/>
      <c r="LKI236" s="122"/>
      <c r="LKJ236" s="123"/>
      <c r="LKK236" s="124"/>
      <c r="LKL236" s="123"/>
      <c r="LKM236" s="121"/>
      <c r="LKN236" s="121"/>
      <c r="LKO236" s="121"/>
      <c r="LKP236" s="121"/>
      <c r="LKQ236" s="121"/>
      <c r="LKR236" s="121"/>
      <c r="LKS236" s="120"/>
      <c r="LKT236" s="125"/>
      <c r="LKU236" s="121"/>
      <c r="LKV236" s="121"/>
      <c r="LKW236" s="15"/>
      <c r="LKX236" s="15"/>
      <c r="LKY236" s="120"/>
      <c r="LKZ236" s="120"/>
      <c r="LLA236" s="121"/>
      <c r="LLB236" s="121"/>
      <c r="LLC236" s="120"/>
      <c r="LLD236" s="122"/>
      <c r="LLE236" s="123"/>
      <c r="LLF236" s="124"/>
      <c r="LLG236" s="123"/>
      <c r="LLH236" s="121"/>
      <c r="LLI236" s="121"/>
      <c r="LLJ236" s="121"/>
      <c r="LLK236" s="121"/>
      <c r="LLL236" s="121"/>
      <c r="LLM236" s="121"/>
      <c r="LLN236" s="120"/>
      <c r="LLO236" s="125"/>
      <c r="LLP236" s="121"/>
      <c r="LLQ236" s="121"/>
      <c r="LLR236" s="15"/>
      <c r="LLS236" s="15"/>
      <c r="LLT236" s="120"/>
      <c r="LLU236" s="120"/>
      <c r="LLV236" s="121"/>
      <c r="LLW236" s="121"/>
      <c r="LLX236" s="120"/>
      <c r="LLY236" s="122"/>
      <c r="LLZ236" s="123"/>
      <c r="LMA236" s="124"/>
      <c r="LMB236" s="123"/>
      <c r="LMC236" s="121"/>
      <c r="LMD236" s="121"/>
      <c r="LME236" s="121"/>
      <c r="LMF236" s="121"/>
      <c r="LMG236" s="121"/>
      <c r="LMH236" s="121"/>
      <c r="LMI236" s="120"/>
      <c r="LMJ236" s="125"/>
      <c r="LMK236" s="121"/>
      <c r="LML236" s="121"/>
      <c r="LMM236" s="15"/>
      <c r="LMN236" s="15"/>
      <c r="LMO236" s="120"/>
      <c r="LMP236" s="120"/>
      <c r="LMQ236" s="121"/>
      <c r="LMR236" s="121"/>
      <c r="LMS236" s="120"/>
      <c r="LMT236" s="122"/>
      <c r="LMU236" s="123"/>
      <c r="LMV236" s="124"/>
      <c r="LMW236" s="123"/>
      <c r="LMX236" s="121"/>
      <c r="LMY236" s="121"/>
      <c r="LMZ236" s="121"/>
      <c r="LNA236" s="121"/>
      <c r="LNB236" s="121"/>
      <c r="LNC236" s="121"/>
      <c r="LND236" s="120"/>
      <c r="LNE236" s="125"/>
      <c r="LNF236" s="121"/>
      <c r="LNG236" s="121"/>
      <c r="LNH236" s="15"/>
      <c r="LNI236" s="15"/>
      <c r="LNJ236" s="120"/>
      <c r="LNK236" s="120"/>
      <c r="LNL236" s="121"/>
      <c r="LNM236" s="121"/>
      <c r="LNN236" s="120"/>
      <c r="LNO236" s="122"/>
      <c r="LNP236" s="123"/>
      <c r="LNQ236" s="124"/>
      <c r="LNR236" s="123"/>
      <c r="LNS236" s="121"/>
      <c r="LNT236" s="121"/>
      <c r="LNU236" s="121"/>
      <c r="LNV236" s="121"/>
      <c r="LNW236" s="121"/>
      <c r="LNX236" s="121"/>
      <c r="LNY236" s="120"/>
      <c r="LNZ236" s="125"/>
      <c r="LOA236" s="121"/>
      <c r="LOB236" s="121"/>
      <c r="LOC236" s="15"/>
      <c r="LOD236" s="15"/>
      <c r="LOE236" s="120"/>
      <c r="LOF236" s="120"/>
      <c r="LOG236" s="121"/>
      <c r="LOH236" s="121"/>
      <c r="LOI236" s="120"/>
      <c r="LOJ236" s="122"/>
      <c r="LOK236" s="123"/>
      <c r="LOL236" s="124"/>
      <c r="LOM236" s="123"/>
      <c r="LON236" s="121"/>
      <c r="LOO236" s="121"/>
      <c r="LOP236" s="121"/>
      <c r="LOQ236" s="121"/>
      <c r="LOR236" s="121"/>
      <c r="LOS236" s="121"/>
      <c r="LOT236" s="120"/>
      <c r="LOU236" s="125"/>
      <c r="LOV236" s="121"/>
      <c r="LOW236" s="121"/>
      <c r="LOX236" s="15"/>
      <c r="LOY236" s="15"/>
      <c r="LOZ236" s="120"/>
      <c r="LPA236" s="120"/>
      <c r="LPB236" s="121"/>
      <c r="LPC236" s="121"/>
      <c r="LPD236" s="120"/>
      <c r="LPE236" s="122"/>
      <c r="LPF236" s="123"/>
      <c r="LPG236" s="124"/>
      <c r="LPH236" s="123"/>
      <c r="LPI236" s="121"/>
      <c r="LPJ236" s="121"/>
      <c r="LPK236" s="121"/>
      <c r="LPL236" s="121"/>
      <c r="LPM236" s="121"/>
      <c r="LPN236" s="121"/>
      <c r="LPO236" s="120"/>
      <c r="LPP236" s="125"/>
      <c r="LPQ236" s="121"/>
      <c r="LPR236" s="121"/>
      <c r="LPS236" s="15"/>
      <c r="LPT236" s="15"/>
      <c r="LPU236" s="120"/>
      <c r="LPV236" s="120"/>
      <c r="LPW236" s="121"/>
      <c r="LPX236" s="121"/>
      <c r="LPY236" s="120"/>
      <c r="LPZ236" s="122"/>
      <c r="LQA236" s="123"/>
      <c r="LQB236" s="124"/>
      <c r="LQC236" s="123"/>
      <c r="LQD236" s="121"/>
      <c r="LQE236" s="121"/>
      <c r="LQF236" s="121"/>
      <c r="LQG236" s="121"/>
      <c r="LQH236" s="121"/>
      <c r="LQI236" s="121"/>
      <c r="LQJ236" s="120"/>
      <c r="LQK236" s="125"/>
      <c r="LQL236" s="121"/>
      <c r="LQM236" s="121"/>
      <c r="LQN236" s="15"/>
      <c r="LQO236" s="15"/>
      <c r="LQP236" s="120"/>
      <c r="LQQ236" s="120"/>
      <c r="LQR236" s="121"/>
      <c r="LQS236" s="121"/>
      <c r="LQT236" s="120"/>
      <c r="LQU236" s="122"/>
      <c r="LQV236" s="123"/>
      <c r="LQW236" s="124"/>
      <c r="LQX236" s="123"/>
      <c r="LQY236" s="121"/>
      <c r="LQZ236" s="121"/>
      <c r="LRA236" s="121"/>
      <c r="LRB236" s="121"/>
      <c r="LRC236" s="121"/>
      <c r="LRD236" s="121"/>
      <c r="LRE236" s="120"/>
      <c r="LRF236" s="125"/>
      <c r="LRG236" s="121"/>
      <c r="LRH236" s="121"/>
      <c r="LRI236" s="15"/>
      <c r="LRJ236" s="15"/>
      <c r="LRK236" s="120"/>
      <c r="LRL236" s="120"/>
      <c r="LRM236" s="121"/>
      <c r="LRN236" s="121"/>
      <c r="LRO236" s="120"/>
      <c r="LRP236" s="122"/>
      <c r="LRQ236" s="123"/>
      <c r="LRR236" s="124"/>
      <c r="LRS236" s="123"/>
      <c r="LRT236" s="121"/>
      <c r="LRU236" s="121"/>
      <c r="LRV236" s="121"/>
      <c r="LRW236" s="121"/>
      <c r="LRX236" s="121"/>
      <c r="LRY236" s="121"/>
      <c r="LRZ236" s="120"/>
      <c r="LSA236" s="125"/>
      <c r="LSB236" s="121"/>
      <c r="LSC236" s="121"/>
      <c r="LSD236" s="15"/>
      <c r="LSE236" s="15"/>
      <c r="LSF236" s="120"/>
      <c r="LSG236" s="120"/>
      <c r="LSH236" s="121"/>
      <c r="LSI236" s="121"/>
      <c r="LSJ236" s="120"/>
      <c r="LSK236" s="122"/>
      <c r="LSL236" s="123"/>
      <c r="LSM236" s="124"/>
      <c r="LSN236" s="123"/>
      <c r="LSO236" s="121"/>
      <c r="LSP236" s="121"/>
      <c r="LSQ236" s="121"/>
      <c r="LSR236" s="121"/>
      <c r="LSS236" s="121"/>
      <c r="LST236" s="121"/>
      <c r="LSU236" s="120"/>
      <c r="LSV236" s="125"/>
      <c r="LSW236" s="121"/>
      <c r="LSX236" s="121"/>
      <c r="LSY236" s="15"/>
      <c r="LSZ236" s="15"/>
      <c r="LTA236" s="120"/>
      <c r="LTB236" s="120"/>
      <c r="LTC236" s="121"/>
      <c r="LTD236" s="121"/>
      <c r="LTE236" s="120"/>
      <c r="LTF236" s="122"/>
      <c r="LTG236" s="123"/>
      <c r="LTH236" s="124"/>
      <c r="LTI236" s="123"/>
      <c r="LTJ236" s="121"/>
      <c r="LTK236" s="121"/>
      <c r="LTL236" s="121"/>
      <c r="LTM236" s="121"/>
      <c r="LTN236" s="121"/>
      <c r="LTO236" s="121"/>
      <c r="LTP236" s="120"/>
      <c r="LTQ236" s="125"/>
      <c r="LTR236" s="121"/>
      <c r="LTS236" s="121"/>
      <c r="LTT236" s="15"/>
      <c r="LTU236" s="15"/>
      <c r="LTV236" s="120"/>
      <c r="LTW236" s="120"/>
      <c r="LTX236" s="121"/>
      <c r="LTY236" s="121"/>
      <c r="LTZ236" s="120"/>
      <c r="LUA236" s="122"/>
      <c r="LUB236" s="123"/>
      <c r="LUC236" s="124"/>
      <c r="LUD236" s="123"/>
      <c r="LUE236" s="121"/>
      <c r="LUF236" s="121"/>
      <c r="LUG236" s="121"/>
      <c r="LUH236" s="121"/>
      <c r="LUI236" s="121"/>
      <c r="LUJ236" s="121"/>
      <c r="LUK236" s="120"/>
      <c r="LUL236" s="125"/>
      <c r="LUM236" s="121"/>
      <c r="LUN236" s="121"/>
      <c r="LUO236" s="15"/>
      <c r="LUP236" s="15"/>
      <c r="LUQ236" s="120"/>
      <c r="LUR236" s="120"/>
      <c r="LUS236" s="121"/>
      <c r="LUT236" s="121"/>
      <c r="LUU236" s="120"/>
      <c r="LUV236" s="122"/>
      <c r="LUW236" s="123"/>
      <c r="LUX236" s="124"/>
      <c r="LUY236" s="123"/>
      <c r="LUZ236" s="121"/>
      <c r="LVA236" s="121"/>
      <c r="LVB236" s="121"/>
      <c r="LVC236" s="121"/>
      <c r="LVD236" s="121"/>
      <c r="LVE236" s="121"/>
      <c r="LVF236" s="120"/>
      <c r="LVG236" s="125"/>
      <c r="LVH236" s="121"/>
      <c r="LVI236" s="121"/>
      <c r="LVJ236" s="15"/>
      <c r="LVK236" s="15"/>
      <c r="LVL236" s="120"/>
      <c r="LVM236" s="120"/>
      <c r="LVN236" s="121"/>
      <c r="LVO236" s="121"/>
      <c r="LVP236" s="120"/>
      <c r="LVQ236" s="122"/>
      <c r="LVR236" s="123"/>
      <c r="LVS236" s="124"/>
      <c r="LVT236" s="123"/>
      <c r="LVU236" s="121"/>
      <c r="LVV236" s="121"/>
      <c r="LVW236" s="121"/>
      <c r="LVX236" s="121"/>
      <c r="LVY236" s="121"/>
      <c r="LVZ236" s="121"/>
      <c r="LWA236" s="120"/>
      <c r="LWB236" s="125"/>
      <c r="LWC236" s="121"/>
      <c r="LWD236" s="121"/>
      <c r="LWE236" s="15"/>
      <c r="LWF236" s="15"/>
      <c r="LWG236" s="120"/>
      <c r="LWH236" s="120"/>
      <c r="LWI236" s="121"/>
      <c r="LWJ236" s="121"/>
      <c r="LWK236" s="120"/>
      <c r="LWL236" s="122"/>
      <c r="LWM236" s="123"/>
      <c r="LWN236" s="124"/>
      <c r="LWO236" s="123"/>
      <c r="LWP236" s="121"/>
      <c r="LWQ236" s="121"/>
      <c r="LWR236" s="121"/>
      <c r="LWS236" s="121"/>
      <c r="LWT236" s="121"/>
      <c r="LWU236" s="121"/>
      <c r="LWV236" s="120"/>
      <c r="LWW236" s="125"/>
      <c r="LWX236" s="121"/>
      <c r="LWY236" s="121"/>
      <c r="LWZ236" s="15"/>
      <c r="LXA236" s="15"/>
      <c r="LXB236" s="120"/>
      <c r="LXC236" s="120"/>
      <c r="LXD236" s="121"/>
      <c r="LXE236" s="121"/>
      <c r="LXF236" s="120"/>
      <c r="LXG236" s="122"/>
      <c r="LXH236" s="123"/>
      <c r="LXI236" s="124"/>
      <c r="LXJ236" s="123"/>
      <c r="LXK236" s="121"/>
      <c r="LXL236" s="121"/>
      <c r="LXM236" s="121"/>
      <c r="LXN236" s="121"/>
      <c r="LXO236" s="121"/>
      <c r="LXP236" s="121"/>
      <c r="LXQ236" s="120"/>
      <c r="LXR236" s="125"/>
      <c r="LXS236" s="121"/>
      <c r="LXT236" s="121"/>
      <c r="LXU236" s="15"/>
      <c r="LXV236" s="15"/>
      <c r="LXW236" s="120"/>
      <c r="LXX236" s="120"/>
      <c r="LXY236" s="121"/>
      <c r="LXZ236" s="121"/>
      <c r="LYA236" s="120"/>
      <c r="LYB236" s="122"/>
      <c r="LYC236" s="123"/>
      <c r="LYD236" s="124"/>
      <c r="LYE236" s="123"/>
      <c r="LYF236" s="121"/>
      <c r="LYG236" s="121"/>
      <c r="LYH236" s="121"/>
      <c r="LYI236" s="121"/>
      <c r="LYJ236" s="121"/>
      <c r="LYK236" s="121"/>
      <c r="LYL236" s="120"/>
      <c r="LYM236" s="125"/>
      <c r="LYN236" s="121"/>
      <c r="LYO236" s="121"/>
      <c r="LYP236" s="15"/>
      <c r="LYQ236" s="15"/>
      <c r="LYR236" s="120"/>
      <c r="LYS236" s="120"/>
      <c r="LYT236" s="121"/>
      <c r="LYU236" s="121"/>
      <c r="LYV236" s="120"/>
      <c r="LYW236" s="122"/>
      <c r="LYX236" s="123"/>
      <c r="LYY236" s="124"/>
      <c r="LYZ236" s="123"/>
      <c r="LZA236" s="121"/>
      <c r="LZB236" s="121"/>
      <c r="LZC236" s="121"/>
      <c r="LZD236" s="121"/>
      <c r="LZE236" s="121"/>
      <c r="LZF236" s="121"/>
      <c r="LZG236" s="120"/>
      <c r="LZH236" s="125"/>
      <c r="LZI236" s="121"/>
      <c r="LZJ236" s="121"/>
      <c r="LZK236" s="15"/>
      <c r="LZL236" s="15"/>
      <c r="LZM236" s="120"/>
      <c r="LZN236" s="120"/>
      <c r="LZO236" s="121"/>
      <c r="LZP236" s="121"/>
      <c r="LZQ236" s="120"/>
      <c r="LZR236" s="122"/>
      <c r="LZS236" s="123"/>
      <c r="LZT236" s="124"/>
      <c r="LZU236" s="123"/>
      <c r="LZV236" s="121"/>
      <c r="LZW236" s="121"/>
      <c r="LZX236" s="121"/>
      <c r="LZY236" s="121"/>
      <c r="LZZ236" s="121"/>
      <c r="MAA236" s="121"/>
      <c r="MAB236" s="120"/>
      <c r="MAC236" s="125"/>
      <c r="MAD236" s="121"/>
      <c r="MAE236" s="121"/>
      <c r="MAF236" s="15"/>
      <c r="MAG236" s="15"/>
      <c r="MAH236" s="120"/>
      <c r="MAI236" s="120"/>
      <c r="MAJ236" s="121"/>
      <c r="MAK236" s="121"/>
      <c r="MAL236" s="120"/>
      <c r="MAM236" s="122"/>
      <c r="MAN236" s="123"/>
      <c r="MAO236" s="124"/>
      <c r="MAP236" s="123"/>
      <c r="MAQ236" s="121"/>
      <c r="MAR236" s="121"/>
      <c r="MAS236" s="121"/>
      <c r="MAT236" s="121"/>
      <c r="MAU236" s="121"/>
      <c r="MAV236" s="121"/>
      <c r="MAW236" s="120"/>
      <c r="MAX236" s="125"/>
      <c r="MAY236" s="121"/>
      <c r="MAZ236" s="121"/>
      <c r="MBA236" s="15"/>
      <c r="MBB236" s="15"/>
      <c r="MBC236" s="120"/>
      <c r="MBD236" s="120"/>
      <c r="MBE236" s="121"/>
      <c r="MBF236" s="121"/>
      <c r="MBG236" s="120"/>
      <c r="MBH236" s="122"/>
      <c r="MBI236" s="123"/>
      <c r="MBJ236" s="124"/>
      <c r="MBK236" s="123"/>
      <c r="MBL236" s="121"/>
      <c r="MBM236" s="121"/>
      <c r="MBN236" s="121"/>
      <c r="MBO236" s="121"/>
      <c r="MBP236" s="121"/>
      <c r="MBQ236" s="121"/>
      <c r="MBR236" s="120"/>
      <c r="MBS236" s="125"/>
      <c r="MBT236" s="121"/>
      <c r="MBU236" s="121"/>
      <c r="MBV236" s="15"/>
      <c r="MBW236" s="15"/>
      <c r="MBX236" s="120"/>
      <c r="MBY236" s="120"/>
      <c r="MBZ236" s="121"/>
      <c r="MCA236" s="121"/>
      <c r="MCB236" s="120"/>
      <c r="MCC236" s="122"/>
      <c r="MCD236" s="123"/>
      <c r="MCE236" s="124"/>
      <c r="MCF236" s="123"/>
      <c r="MCG236" s="121"/>
      <c r="MCH236" s="121"/>
      <c r="MCI236" s="121"/>
      <c r="MCJ236" s="121"/>
      <c r="MCK236" s="121"/>
      <c r="MCL236" s="121"/>
      <c r="MCM236" s="120"/>
      <c r="MCN236" s="125"/>
      <c r="MCO236" s="121"/>
      <c r="MCP236" s="121"/>
      <c r="MCQ236" s="15"/>
      <c r="MCR236" s="15"/>
      <c r="MCS236" s="120"/>
      <c r="MCT236" s="120"/>
      <c r="MCU236" s="121"/>
      <c r="MCV236" s="121"/>
      <c r="MCW236" s="120"/>
      <c r="MCX236" s="122"/>
      <c r="MCY236" s="123"/>
      <c r="MCZ236" s="124"/>
      <c r="MDA236" s="123"/>
      <c r="MDB236" s="121"/>
      <c r="MDC236" s="121"/>
      <c r="MDD236" s="121"/>
      <c r="MDE236" s="121"/>
      <c r="MDF236" s="121"/>
      <c r="MDG236" s="121"/>
      <c r="MDH236" s="120"/>
      <c r="MDI236" s="125"/>
      <c r="MDJ236" s="121"/>
      <c r="MDK236" s="121"/>
      <c r="MDL236" s="15"/>
      <c r="MDM236" s="15"/>
      <c r="MDN236" s="120"/>
      <c r="MDO236" s="120"/>
      <c r="MDP236" s="121"/>
      <c r="MDQ236" s="121"/>
      <c r="MDR236" s="120"/>
      <c r="MDS236" s="122"/>
      <c r="MDT236" s="123"/>
      <c r="MDU236" s="124"/>
      <c r="MDV236" s="123"/>
      <c r="MDW236" s="121"/>
      <c r="MDX236" s="121"/>
      <c r="MDY236" s="121"/>
      <c r="MDZ236" s="121"/>
      <c r="MEA236" s="121"/>
      <c r="MEB236" s="121"/>
      <c r="MEC236" s="120"/>
      <c r="MED236" s="125"/>
      <c r="MEE236" s="121"/>
      <c r="MEF236" s="121"/>
      <c r="MEG236" s="15"/>
      <c r="MEH236" s="15"/>
      <c r="MEI236" s="120"/>
      <c r="MEJ236" s="120"/>
      <c r="MEK236" s="121"/>
      <c r="MEL236" s="121"/>
      <c r="MEM236" s="120"/>
      <c r="MEN236" s="122"/>
      <c r="MEO236" s="123"/>
      <c r="MEP236" s="124"/>
      <c r="MEQ236" s="123"/>
      <c r="MER236" s="121"/>
      <c r="MES236" s="121"/>
      <c r="MET236" s="121"/>
      <c r="MEU236" s="121"/>
      <c r="MEV236" s="121"/>
      <c r="MEW236" s="121"/>
      <c r="MEX236" s="120"/>
      <c r="MEY236" s="125"/>
      <c r="MEZ236" s="121"/>
      <c r="MFA236" s="121"/>
      <c r="MFB236" s="15"/>
      <c r="MFC236" s="15"/>
      <c r="MFD236" s="120"/>
      <c r="MFE236" s="120"/>
      <c r="MFF236" s="121"/>
      <c r="MFG236" s="121"/>
      <c r="MFH236" s="120"/>
      <c r="MFI236" s="122"/>
      <c r="MFJ236" s="123"/>
      <c r="MFK236" s="124"/>
      <c r="MFL236" s="123"/>
      <c r="MFM236" s="121"/>
      <c r="MFN236" s="121"/>
      <c r="MFO236" s="121"/>
      <c r="MFP236" s="121"/>
      <c r="MFQ236" s="121"/>
      <c r="MFR236" s="121"/>
      <c r="MFS236" s="120"/>
      <c r="MFT236" s="125"/>
      <c r="MFU236" s="121"/>
      <c r="MFV236" s="121"/>
      <c r="MFW236" s="15"/>
      <c r="MFX236" s="15"/>
      <c r="MFY236" s="120"/>
      <c r="MFZ236" s="120"/>
      <c r="MGA236" s="121"/>
      <c r="MGB236" s="121"/>
      <c r="MGC236" s="120"/>
      <c r="MGD236" s="122"/>
      <c r="MGE236" s="123"/>
      <c r="MGF236" s="124"/>
      <c r="MGG236" s="123"/>
      <c r="MGH236" s="121"/>
      <c r="MGI236" s="121"/>
      <c r="MGJ236" s="121"/>
      <c r="MGK236" s="121"/>
      <c r="MGL236" s="121"/>
      <c r="MGM236" s="121"/>
      <c r="MGN236" s="120"/>
      <c r="MGO236" s="125"/>
      <c r="MGP236" s="121"/>
      <c r="MGQ236" s="121"/>
      <c r="MGR236" s="15"/>
      <c r="MGS236" s="15"/>
      <c r="MGT236" s="120"/>
      <c r="MGU236" s="120"/>
      <c r="MGV236" s="121"/>
      <c r="MGW236" s="121"/>
      <c r="MGX236" s="120"/>
      <c r="MGY236" s="122"/>
      <c r="MGZ236" s="123"/>
      <c r="MHA236" s="124"/>
      <c r="MHB236" s="123"/>
      <c r="MHC236" s="121"/>
      <c r="MHD236" s="121"/>
      <c r="MHE236" s="121"/>
      <c r="MHF236" s="121"/>
      <c r="MHG236" s="121"/>
      <c r="MHH236" s="121"/>
      <c r="MHI236" s="120"/>
      <c r="MHJ236" s="125"/>
      <c r="MHK236" s="121"/>
      <c r="MHL236" s="121"/>
      <c r="MHM236" s="15"/>
      <c r="MHN236" s="15"/>
      <c r="MHO236" s="120"/>
      <c r="MHP236" s="120"/>
      <c r="MHQ236" s="121"/>
      <c r="MHR236" s="121"/>
      <c r="MHS236" s="120"/>
      <c r="MHT236" s="122"/>
      <c r="MHU236" s="123"/>
      <c r="MHV236" s="124"/>
      <c r="MHW236" s="123"/>
      <c r="MHX236" s="121"/>
      <c r="MHY236" s="121"/>
      <c r="MHZ236" s="121"/>
      <c r="MIA236" s="121"/>
      <c r="MIB236" s="121"/>
      <c r="MIC236" s="121"/>
      <c r="MID236" s="120"/>
      <c r="MIE236" s="125"/>
      <c r="MIF236" s="121"/>
      <c r="MIG236" s="121"/>
      <c r="MIH236" s="15"/>
      <c r="MII236" s="15"/>
      <c r="MIJ236" s="120"/>
      <c r="MIK236" s="120"/>
      <c r="MIL236" s="121"/>
      <c r="MIM236" s="121"/>
      <c r="MIN236" s="120"/>
      <c r="MIO236" s="122"/>
      <c r="MIP236" s="123"/>
      <c r="MIQ236" s="124"/>
      <c r="MIR236" s="123"/>
      <c r="MIS236" s="121"/>
      <c r="MIT236" s="121"/>
      <c r="MIU236" s="121"/>
      <c r="MIV236" s="121"/>
      <c r="MIW236" s="121"/>
      <c r="MIX236" s="121"/>
      <c r="MIY236" s="120"/>
      <c r="MIZ236" s="125"/>
      <c r="MJA236" s="121"/>
      <c r="MJB236" s="121"/>
      <c r="MJC236" s="15"/>
      <c r="MJD236" s="15"/>
      <c r="MJE236" s="120"/>
      <c r="MJF236" s="120"/>
      <c r="MJG236" s="121"/>
      <c r="MJH236" s="121"/>
      <c r="MJI236" s="120"/>
      <c r="MJJ236" s="122"/>
      <c r="MJK236" s="123"/>
      <c r="MJL236" s="124"/>
      <c r="MJM236" s="123"/>
      <c r="MJN236" s="121"/>
      <c r="MJO236" s="121"/>
      <c r="MJP236" s="121"/>
      <c r="MJQ236" s="121"/>
      <c r="MJR236" s="121"/>
      <c r="MJS236" s="121"/>
      <c r="MJT236" s="120"/>
      <c r="MJU236" s="125"/>
      <c r="MJV236" s="121"/>
      <c r="MJW236" s="121"/>
      <c r="MJX236" s="15"/>
      <c r="MJY236" s="15"/>
      <c r="MJZ236" s="120"/>
      <c r="MKA236" s="120"/>
      <c r="MKB236" s="121"/>
      <c r="MKC236" s="121"/>
      <c r="MKD236" s="120"/>
      <c r="MKE236" s="122"/>
      <c r="MKF236" s="123"/>
      <c r="MKG236" s="124"/>
      <c r="MKH236" s="123"/>
      <c r="MKI236" s="121"/>
      <c r="MKJ236" s="121"/>
      <c r="MKK236" s="121"/>
      <c r="MKL236" s="121"/>
      <c r="MKM236" s="121"/>
      <c r="MKN236" s="121"/>
      <c r="MKO236" s="120"/>
      <c r="MKP236" s="125"/>
      <c r="MKQ236" s="121"/>
      <c r="MKR236" s="121"/>
      <c r="MKS236" s="15"/>
      <c r="MKT236" s="15"/>
      <c r="MKU236" s="120"/>
      <c r="MKV236" s="120"/>
      <c r="MKW236" s="121"/>
      <c r="MKX236" s="121"/>
      <c r="MKY236" s="120"/>
      <c r="MKZ236" s="122"/>
      <c r="MLA236" s="123"/>
      <c r="MLB236" s="124"/>
      <c r="MLC236" s="123"/>
      <c r="MLD236" s="121"/>
      <c r="MLE236" s="121"/>
      <c r="MLF236" s="121"/>
      <c r="MLG236" s="121"/>
      <c r="MLH236" s="121"/>
      <c r="MLI236" s="121"/>
      <c r="MLJ236" s="120"/>
      <c r="MLK236" s="125"/>
      <c r="MLL236" s="121"/>
      <c r="MLM236" s="121"/>
      <c r="MLN236" s="15"/>
      <c r="MLO236" s="15"/>
      <c r="MLP236" s="120"/>
      <c r="MLQ236" s="120"/>
      <c r="MLR236" s="121"/>
      <c r="MLS236" s="121"/>
      <c r="MLT236" s="120"/>
      <c r="MLU236" s="122"/>
      <c r="MLV236" s="123"/>
      <c r="MLW236" s="124"/>
      <c r="MLX236" s="123"/>
      <c r="MLY236" s="121"/>
      <c r="MLZ236" s="121"/>
      <c r="MMA236" s="121"/>
      <c r="MMB236" s="121"/>
      <c r="MMC236" s="121"/>
      <c r="MMD236" s="121"/>
      <c r="MME236" s="120"/>
      <c r="MMF236" s="125"/>
      <c r="MMG236" s="121"/>
      <c r="MMH236" s="121"/>
      <c r="MMI236" s="15"/>
      <c r="MMJ236" s="15"/>
      <c r="MMK236" s="120"/>
      <c r="MML236" s="120"/>
      <c r="MMM236" s="121"/>
      <c r="MMN236" s="121"/>
      <c r="MMO236" s="120"/>
      <c r="MMP236" s="122"/>
      <c r="MMQ236" s="123"/>
      <c r="MMR236" s="124"/>
      <c r="MMS236" s="123"/>
      <c r="MMT236" s="121"/>
      <c r="MMU236" s="121"/>
      <c r="MMV236" s="121"/>
      <c r="MMW236" s="121"/>
      <c r="MMX236" s="121"/>
      <c r="MMY236" s="121"/>
      <c r="MMZ236" s="120"/>
      <c r="MNA236" s="125"/>
      <c r="MNB236" s="121"/>
      <c r="MNC236" s="121"/>
      <c r="MND236" s="15"/>
      <c r="MNE236" s="15"/>
      <c r="MNF236" s="120"/>
      <c r="MNG236" s="120"/>
      <c r="MNH236" s="121"/>
      <c r="MNI236" s="121"/>
      <c r="MNJ236" s="120"/>
      <c r="MNK236" s="122"/>
      <c r="MNL236" s="123"/>
      <c r="MNM236" s="124"/>
      <c r="MNN236" s="123"/>
      <c r="MNO236" s="121"/>
      <c r="MNP236" s="121"/>
      <c r="MNQ236" s="121"/>
      <c r="MNR236" s="121"/>
      <c r="MNS236" s="121"/>
      <c r="MNT236" s="121"/>
      <c r="MNU236" s="120"/>
      <c r="MNV236" s="125"/>
      <c r="MNW236" s="121"/>
      <c r="MNX236" s="121"/>
      <c r="MNY236" s="15"/>
      <c r="MNZ236" s="15"/>
      <c r="MOA236" s="120"/>
      <c r="MOB236" s="120"/>
      <c r="MOC236" s="121"/>
      <c r="MOD236" s="121"/>
      <c r="MOE236" s="120"/>
      <c r="MOF236" s="122"/>
      <c r="MOG236" s="123"/>
      <c r="MOH236" s="124"/>
      <c r="MOI236" s="123"/>
      <c r="MOJ236" s="121"/>
      <c r="MOK236" s="121"/>
      <c r="MOL236" s="121"/>
      <c r="MOM236" s="121"/>
      <c r="MON236" s="121"/>
      <c r="MOO236" s="121"/>
      <c r="MOP236" s="120"/>
      <c r="MOQ236" s="125"/>
      <c r="MOR236" s="121"/>
      <c r="MOS236" s="121"/>
      <c r="MOT236" s="15"/>
      <c r="MOU236" s="15"/>
      <c r="MOV236" s="120"/>
      <c r="MOW236" s="120"/>
      <c r="MOX236" s="121"/>
      <c r="MOY236" s="121"/>
      <c r="MOZ236" s="120"/>
      <c r="MPA236" s="122"/>
      <c r="MPB236" s="123"/>
      <c r="MPC236" s="124"/>
      <c r="MPD236" s="123"/>
      <c r="MPE236" s="121"/>
      <c r="MPF236" s="121"/>
      <c r="MPG236" s="121"/>
      <c r="MPH236" s="121"/>
      <c r="MPI236" s="121"/>
      <c r="MPJ236" s="121"/>
      <c r="MPK236" s="120"/>
      <c r="MPL236" s="125"/>
      <c r="MPM236" s="121"/>
      <c r="MPN236" s="121"/>
      <c r="MPO236" s="15"/>
      <c r="MPP236" s="15"/>
      <c r="MPQ236" s="120"/>
      <c r="MPR236" s="120"/>
      <c r="MPS236" s="121"/>
      <c r="MPT236" s="121"/>
      <c r="MPU236" s="120"/>
      <c r="MPV236" s="122"/>
      <c r="MPW236" s="123"/>
      <c r="MPX236" s="124"/>
      <c r="MPY236" s="123"/>
      <c r="MPZ236" s="121"/>
      <c r="MQA236" s="121"/>
      <c r="MQB236" s="121"/>
      <c r="MQC236" s="121"/>
      <c r="MQD236" s="121"/>
      <c r="MQE236" s="121"/>
      <c r="MQF236" s="120"/>
      <c r="MQG236" s="125"/>
      <c r="MQH236" s="121"/>
      <c r="MQI236" s="121"/>
      <c r="MQJ236" s="15"/>
      <c r="MQK236" s="15"/>
      <c r="MQL236" s="120"/>
      <c r="MQM236" s="120"/>
      <c r="MQN236" s="121"/>
      <c r="MQO236" s="121"/>
      <c r="MQP236" s="120"/>
      <c r="MQQ236" s="122"/>
      <c r="MQR236" s="123"/>
      <c r="MQS236" s="124"/>
      <c r="MQT236" s="123"/>
      <c r="MQU236" s="121"/>
      <c r="MQV236" s="121"/>
      <c r="MQW236" s="121"/>
      <c r="MQX236" s="121"/>
      <c r="MQY236" s="121"/>
      <c r="MQZ236" s="121"/>
      <c r="MRA236" s="120"/>
      <c r="MRB236" s="125"/>
      <c r="MRC236" s="121"/>
      <c r="MRD236" s="121"/>
      <c r="MRE236" s="15"/>
      <c r="MRF236" s="15"/>
      <c r="MRG236" s="120"/>
      <c r="MRH236" s="120"/>
      <c r="MRI236" s="121"/>
      <c r="MRJ236" s="121"/>
      <c r="MRK236" s="120"/>
      <c r="MRL236" s="122"/>
      <c r="MRM236" s="123"/>
      <c r="MRN236" s="124"/>
      <c r="MRO236" s="123"/>
      <c r="MRP236" s="121"/>
      <c r="MRQ236" s="121"/>
      <c r="MRR236" s="121"/>
      <c r="MRS236" s="121"/>
      <c r="MRT236" s="121"/>
      <c r="MRU236" s="121"/>
      <c r="MRV236" s="120"/>
      <c r="MRW236" s="125"/>
      <c r="MRX236" s="121"/>
      <c r="MRY236" s="121"/>
      <c r="MRZ236" s="15"/>
      <c r="MSA236" s="15"/>
      <c r="MSB236" s="120"/>
      <c r="MSC236" s="120"/>
      <c r="MSD236" s="121"/>
      <c r="MSE236" s="121"/>
      <c r="MSF236" s="120"/>
      <c r="MSG236" s="122"/>
      <c r="MSH236" s="123"/>
      <c r="MSI236" s="124"/>
      <c r="MSJ236" s="123"/>
      <c r="MSK236" s="121"/>
      <c r="MSL236" s="121"/>
      <c r="MSM236" s="121"/>
      <c r="MSN236" s="121"/>
      <c r="MSO236" s="121"/>
      <c r="MSP236" s="121"/>
      <c r="MSQ236" s="120"/>
      <c r="MSR236" s="125"/>
      <c r="MSS236" s="121"/>
      <c r="MST236" s="121"/>
      <c r="MSU236" s="15"/>
      <c r="MSV236" s="15"/>
      <c r="MSW236" s="120"/>
      <c r="MSX236" s="120"/>
      <c r="MSY236" s="121"/>
      <c r="MSZ236" s="121"/>
      <c r="MTA236" s="120"/>
      <c r="MTB236" s="122"/>
      <c r="MTC236" s="123"/>
      <c r="MTD236" s="124"/>
      <c r="MTE236" s="123"/>
      <c r="MTF236" s="121"/>
      <c r="MTG236" s="121"/>
      <c r="MTH236" s="121"/>
      <c r="MTI236" s="121"/>
      <c r="MTJ236" s="121"/>
      <c r="MTK236" s="121"/>
      <c r="MTL236" s="120"/>
      <c r="MTM236" s="125"/>
      <c r="MTN236" s="121"/>
      <c r="MTO236" s="121"/>
      <c r="MTP236" s="15"/>
      <c r="MTQ236" s="15"/>
      <c r="MTR236" s="120"/>
      <c r="MTS236" s="120"/>
      <c r="MTT236" s="121"/>
      <c r="MTU236" s="121"/>
      <c r="MTV236" s="120"/>
      <c r="MTW236" s="122"/>
      <c r="MTX236" s="123"/>
      <c r="MTY236" s="124"/>
      <c r="MTZ236" s="123"/>
      <c r="MUA236" s="121"/>
      <c r="MUB236" s="121"/>
      <c r="MUC236" s="121"/>
      <c r="MUD236" s="121"/>
      <c r="MUE236" s="121"/>
      <c r="MUF236" s="121"/>
      <c r="MUG236" s="120"/>
      <c r="MUH236" s="125"/>
      <c r="MUI236" s="121"/>
      <c r="MUJ236" s="121"/>
      <c r="MUK236" s="15"/>
      <c r="MUL236" s="15"/>
      <c r="MUM236" s="120"/>
      <c r="MUN236" s="120"/>
      <c r="MUO236" s="121"/>
      <c r="MUP236" s="121"/>
      <c r="MUQ236" s="120"/>
      <c r="MUR236" s="122"/>
      <c r="MUS236" s="123"/>
      <c r="MUT236" s="124"/>
      <c r="MUU236" s="123"/>
      <c r="MUV236" s="121"/>
      <c r="MUW236" s="121"/>
      <c r="MUX236" s="121"/>
      <c r="MUY236" s="121"/>
      <c r="MUZ236" s="121"/>
      <c r="MVA236" s="121"/>
      <c r="MVB236" s="120"/>
      <c r="MVC236" s="125"/>
      <c r="MVD236" s="121"/>
      <c r="MVE236" s="121"/>
      <c r="MVF236" s="15"/>
      <c r="MVG236" s="15"/>
      <c r="MVH236" s="120"/>
      <c r="MVI236" s="120"/>
      <c r="MVJ236" s="121"/>
      <c r="MVK236" s="121"/>
      <c r="MVL236" s="120"/>
      <c r="MVM236" s="122"/>
      <c r="MVN236" s="123"/>
      <c r="MVO236" s="124"/>
      <c r="MVP236" s="123"/>
      <c r="MVQ236" s="121"/>
      <c r="MVR236" s="121"/>
      <c r="MVS236" s="121"/>
      <c r="MVT236" s="121"/>
      <c r="MVU236" s="121"/>
      <c r="MVV236" s="121"/>
      <c r="MVW236" s="120"/>
      <c r="MVX236" s="125"/>
      <c r="MVY236" s="121"/>
      <c r="MVZ236" s="121"/>
      <c r="MWA236" s="15"/>
      <c r="MWB236" s="15"/>
      <c r="MWC236" s="120"/>
      <c r="MWD236" s="120"/>
      <c r="MWE236" s="121"/>
      <c r="MWF236" s="121"/>
      <c r="MWG236" s="120"/>
      <c r="MWH236" s="122"/>
      <c r="MWI236" s="123"/>
      <c r="MWJ236" s="124"/>
      <c r="MWK236" s="123"/>
      <c r="MWL236" s="121"/>
      <c r="MWM236" s="121"/>
      <c r="MWN236" s="121"/>
      <c r="MWO236" s="121"/>
      <c r="MWP236" s="121"/>
      <c r="MWQ236" s="121"/>
      <c r="MWR236" s="120"/>
      <c r="MWS236" s="125"/>
      <c r="MWT236" s="121"/>
      <c r="MWU236" s="121"/>
      <c r="MWV236" s="15"/>
      <c r="MWW236" s="15"/>
      <c r="MWX236" s="120"/>
      <c r="MWY236" s="120"/>
      <c r="MWZ236" s="121"/>
      <c r="MXA236" s="121"/>
      <c r="MXB236" s="120"/>
      <c r="MXC236" s="122"/>
      <c r="MXD236" s="123"/>
      <c r="MXE236" s="124"/>
      <c r="MXF236" s="123"/>
      <c r="MXG236" s="121"/>
      <c r="MXH236" s="121"/>
      <c r="MXI236" s="121"/>
      <c r="MXJ236" s="121"/>
      <c r="MXK236" s="121"/>
      <c r="MXL236" s="121"/>
      <c r="MXM236" s="120"/>
      <c r="MXN236" s="125"/>
      <c r="MXO236" s="121"/>
      <c r="MXP236" s="121"/>
      <c r="MXQ236" s="15"/>
      <c r="MXR236" s="15"/>
      <c r="MXS236" s="120"/>
      <c r="MXT236" s="120"/>
      <c r="MXU236" s="121"/>
      <c r="MXV236" s="121"/>
      <c r="MXW236" s="120"/>
      <c r="MXX236" s="122"/>
      <c r="MXY236" s="123"/>
      <c r="MXZ236" s="124"/>
      <c r="MYA236" s="123"/>
      <c r="MYB236" s="121"/>
      <c r="MYC236" s="121"/>
      <c r="MYD236" s="121"/>
      <c r="MYE236" s="121"/>
      <c r="MYF236" s="121"/>
      <c r="MYG236" s="121"/>
      <c r="MYH236" s="120"/>
      <c r="MYI236" s="125"/>
      <c r="MYJ236" s="121"/>
      <c r="MYK236" s="121"/>
      <c r="MYL236" s="15"/>
      <c r="MYM236" s="15"/>
      <c r="MYN236" s="120"/>
      <c r="MYO236" s="120"/>
      <c r="MYP236" s="121"/>
      <c r="MYQ236" s="121"/>
      <c r="MYR236" s="120"/>
      <c r="MYS236" s="122"/>
      <c r="MYT236" s="123"/>
      <c r="MYU236" s="124"/>
      <c r="MYV236" s="123"/>
      <c r="MYW236" s="121"/>
      <c r="MYX236" s="121"/>
      <c r="MYY236" s="121"/>
      <c r="MYZ236" s="121"/>
      <c r="MZA236" s="121"/>
      <c r="MZB236" s="121"/>
      <c r="MZC236" s="120"/>
      <c r="MZD236" s="125"/>
      <c r="MZE236" s="121"/>
      <c r="MZF236" s="121"/>
      <c r="MZG236" s="15"/>
      <c r="MZH236" s="15"/>
      <c r="MZI236" s="120"/>
      <c r="MZJ236" s="120"/>
      <c r="MZK236" s="121"/>
      <c r="MZL236" s="121"/>
      <c r="MZM236" s="120"/>
      <c r="MZN236" s="122"/>
      <c r="MZO236" s="123"/>
      <c r="MZP236" s="124"/>
      <c r="MZQ236" s="123"/>
      <c r="MZR236" s="121"/>
      <c r="MZS236" s="121"/>
      <c r="MZT236" s="121"/>
      <c r="MZU236" s="121"/>
      <c r="MZV236" s="121"/>
      <c r="MZW236" s="121"/>
      <c r="MZX236" s="120"/>
      <c r="MZY236" s="125"/>
      <c r="MZZ236" s="121"/>
      <c r="NAA236" s="121"/>
      <c r="NAB236" s="15"/>
      <c r="NAC236" s="15"/>
      <c r="NAD236" s="120"/>
      <c r="NAE236" s="120"/>
      <c r="NAF236" s="121"/>
      <c r="NAG236" s="121"/>
      <c r="NAH236" s="120"/>
      <c r="NAI236" s="122"/>
      <c r="NAJ236" s="123"/>
      <c r="NAK236" s="124"/>
      <c r="NAL236" s="123"/>
      <c r="NAM236" s="121"/>
      <c r="NAN236" s="121"/>
      <c r="NAO236" s="121"/>
      <c r="NAP236" s="121"/>
      <c r="NAQ236" s="121"/>
      <c r="NAR236" s="121"/>
      <c r="NAS236" s="120"/>
      <c r="NAT236" s="125"/>
      <c r="NAU236" s="121"/>
      <c r="NAV236" s="121"/>
      <c r="NAW236" s="15"/>
      <c r="NAX236" s="15"/>
      <c r="NAY236" s="120"/>
      <c r="NAZ236" s="120"/>
      <c r="NBA236" s="121"/>
      <c r="NBB236" s="121"/>
      <c r="NBC236" s="120"/>
      <c r="NBD236" s="122"/>
      <c r="NBE236" s="123"/>
      <c r="NBF236" s="124"/>
      <c r="NBG236" s="123"/>
      <c r="NBH236" s="121"/>
      <c r="NBI236" s="121"/>
      <c r="NBJ236" s="121"/>
      <c r="NBK236" s="121"/>
      <c r="NBL236" s="121"/>
      <c r="NBM236" s="121"/>
      <c r="NBN236" s="120"/>
      <c r="NBO236" s="125"/>
      <c r="NBP236" s="121"/>
      <c r="NBQ236" s="121"/>
      <c r="NBR236" s="15"/>
      <c r="NBS236" s="15"/>
      <c r="NBT236" s="120"/>
      <c r="NBU236" s="120"/>
      <c r="NBV236" s="121"/>
      <c r="NBW236" s="121"/>
      <c r="NBX236" s="120"/>
      <c r="NBY236" s="122"/>
      <c r="NBZ236" s="123"/>
      <c r="NCA236" s="124"/>
      <c r="NCB236" s="123"/>
      <c r="NCC236" s="121"/>
      <c r="NCD236" s="121"/>
      <c r="NCE236" s="121"/>
      <c r="NCF236" s="121"/>
      <c r="NCG236" s="121"/>
      <c r="NCH236" s="121"/>
      <c r="NCI236" s="120"/>
      <c r="NCJ236" s="125"/>
      <c r="NCK236" s="121"/>
      <c r="NCL236" s="121"/>
      <c r="NCM236" s="15"/>
      <c r="NCN236" s="15"/>
      <c r="NCO236" s="120"/>
      <c r="NCP236" s="120"/>
      <c r="NCQ236" s="121"/>
      <c r="NCR236" s="121"/>
      <c r="NCS236" s="120"/>
      <c r="NCT236" s="122"/>
      <c r="NCU236" s="123"/>
      <c r="NCV236" s="124"/>
      <c r="NCW236" s="123"/>
      <c r="NCX236" s="121"/>
      <c r="NCY236" s="121"/>
      <c r="NCZ236" s="121"/>
      <c r="NDA236" s="121"/>
      <c r="NDB236" s="121"/>
      <c r="NDC236" s="121"/>
      <c r="NDD236" s="120"/>
      <c r="NDE236" s="125"/>
      <c r="NDF236" s="121"/>
      <c r="NDG236" s="121"/>
      <c r="NDH236" s="15"/>
      <c r="NDI236" s="15"/>
      <c r="NDJ236" s="120"/>
      <c r="NDK236" s="120"/>
      <c r="NDL236" s="121"/>
      <c r="NDM236" s="121"/>
      <c r="NDN236" s="120"/>
      <c r="NDO236" s="122"/>
      <c r="NDP236" s="123"/>
      <c r="NDQ236" s="124"/>
      <c r="NDR236" s="123"/>
      <c r="NDS236" s="121"/>
      <c r="NDT236" s="121"/>
      <c r="NDU236" s="121"/>
      <c r="NDV236" s="121"/>
      <c r="NDW236" s="121"/>
      <c r="NDX236" s="121"/>
      <c r="NDY236" s="120"/>
      <c r="NDZ236" s="125"/>
      <c r="NEA236" s="121"/>
      <c r="NEB236" s="121"/>
      <c r="NEC236" s="15"/>
      <c r="NED236" s="15"/>
      <c r="NEE236" s="120"/>
      <c r="NEF236" s="120"/>
      <c r="NEG236" s="121"/>
      <c r="NEH236" s="121"/>
      <c r="NEI236" s="120"/>
      <c r="NEJ236" s="122"/>
      <c r="NEK236" s="123"/>
      <c r="NEL236" s="124"/>
      <c r="NEM236" s="123"/>
      <c r="NEN236" s="121"/>
      <c r="NEO236" s="121"/>
      <c r="NEP236" s="121"/>
      <c r="NEQ236" s="121"/>
      <c r="NER236" s="121"/>
      <c r="NES236" s="121"/>
      <c r="NET236" s="120"/>
      <c r="NEU236" s="125"/>
      <c r="NEV236" s="121"/>
      <c r="NEW236" s="121"/>
      <c r="NEX236" s="15"/>
      <c r="NEY236" s="15"/>
      <c r="NEZ236" s="120"/>
      <c r="NFA236" s="120"/>
      <c r="NFB236" s="121"/>
      <c r="NFC236" s="121"/>
      <c r="NFD236" s="120"/>
      <c r="NFE236" s="122"/>
      <c r="NFF236" s="123"/>
      <c r="NFG236" s="124"/>
      <c r="NFH236" s="123"/>
      <c r="NFI236" s="121"/>
      <c r="NFJ236" s="121"/>
      <c r="NFK236" s="121"/>
      <c r="NFL236" s="121"/>
      <c r="NFM236" s="121"/>
      <c r="NFN236" s="121"/>
      <c r="NFO236" s="120"/>
      <c r="NFP236" s="125"/>
      <c r="NFQ236" s="121"/>
      <c r="NFR236" s="121"/>
      <c r="NFS236" s="15"/>
      <c r="NFT236" s="15"/>
      <c r="NFU236" s="120"/>
      <c r="NFV236" s="120"/>
      <c r="NFW236" s="121"/>
      <c r="NFX236" s="121"/>
      <c r="NFY236" s="120"/>
      <c r="NFZ236" s="122"/>
      <c r="NGA236" s="123"/>
      <c r="NGB236" s="124"/>
      <c r="NGC236" s="123"/>
      <c r="NGD236" s="121"/>
      <c r="NGE236" s="121"/>
      <c r="NGF236" s="121"/>
      <c r="NGG236" s="121"/>
      <c r="NGH236" s="121"/>
      <c r="NGI236" s="121"/>
      <c r="NGJ236" s="120"/>
      <c r="NGK236" s="125"/>
      <c r="NGL236" s="121"/>
      <c r="NGM236" s="121"/>
      <c r="NGN236" s="15"/>
      <c r="NGO236" s="15"/>
      <c r="NGP236" s="120"/>
      <c r="NGQ236" s="120"/>
      <c r="NGR236" s="121"/>
      <c r="NGS236" s="121"/>
      <c r="NGT236" s="120"/>
      <c r="NGU236" s="122"/>
      <c r="NGV236" s="123"/>
      <c r="NGW236" s="124"/>
      <c r="NGX236" s="123"/>
      <c r="NGY236" s="121"/>
      <c r="NGZ236" s="121"/>
      <c r="NHA236" s="121"/>
      <c r="NHB236" s="121"/>
      <c r="NHC236" s="121"/>
      <c r="NHD236" s="121"/>
      <c r="NHE236" s="120"/>
      <c r="NHF236" s="125"/>
      <c r="NHG236" s="121"/>
      <c r="NHH236" s="121"/>
      <c r="NHI236" s="15"/>
      <c r="NHJ236" s="15"/>
      <c r="NHK236" s="120"/>
      <c r="NHL236" s="120"/>
      <c r="NHM236" s="121"/>
      <c r="NHN236" s="121"/>
      <c r="NHO236" s="120"/>
      <c r="NHP236" s="122"/>
      <c r="NHQ236" s="123"/>
      <c r="NHR236" s="124"/>
      <c r="NHS236" s="123"/>
      <c r="NHT236" s="121"/>
      <c r="NHU236" s="121"/>
      <c r="NHV236" s="121"/>
      <c r="NHW236" s="121"/>
      <c r="NHX236" s="121"/>
      <c r="NHY236" s="121"/>
      <c r="NHZ236" s="120"/>
      <c r="NIA236" s="125"/>
      <c r="NIB236" s="121"/>
      <c r="NIC236" s="121"/>
      <c r="NID236" s="15"/>
      <c r="NIE236" s="15"/>
      <c r="NIF236" s="120"/>
      <c r="NIG236" s="120"/>
      <c r="NIH236" s="121"/>
      <c r="NII236" s="121"/>
      <c r="NIJ236" s="120"/>
      <c r="NIK236" s="122"/>
      <c r="NIL236" s="123"/>
      <c r="NIM236" s="124"/>
      <c r="NIN236" s="123"/>
      <c r="NIO236" s="121"/>
      <c r="NIP236" s="121"/>
      <c r="NIQ236" s="121"/>
      <c r="NIR236" s="121"/>
      <c r="NIS236" s="121"/>
      <c r="NIT236" s="121"/>
      <c r="NIU236" s="120"/>
      <c r="NIV236" s="125"/>
      <c r="NIW236" s="121"/>
      <c r="NIX236" s="121"/>
      <c r="NIY236" s="15"/>
      <c r="NIZ236" s="15"/>
      <c r="NJA236" s="120"/>
      <c r="NJB236" s="120"/>
      <c r="NJC236" s="121"/>
      <c r="NJD236" s="121"/>
      <c r="NJE236" s="120"/>
      <c r="NJF236" s="122"/>
      <c r="NJG236" s="123"/>
      <c r="NJH236" s="124"/>
      <c r="NJI236" s="123"/>
      <c r="NJJ236" s="121"/>
      <c r="NJK236" s="121"/>
      <c r="NJL236" s="121"/>
      <c r="NJM236" s="121"/>
      <c r="NJN236" s="121"/>
      <c r="NJO236" s="121"/>
      <c r="NJP236" s="120"/>
      <c r="NJQ236" s="125"/>
      <c r="NJR236" s="121"/>
      <c r="NJS236" s="121"/>
      <c r="NJT236" s="15"/>
      <c r="NJU236" s="15"/>
      <c r="NJV236" s="120"/>
      <c r="NJW236" s="120"/>
      <c r="NJX236" s="121"/>
      <c r="NJY236" s="121"/>
      <c r="NJZ236" s="120"/>
      <c r="NKA236" s="122"/>
      <c r="NKB236" s="123"/>
      <c r="NKC236" s="124"/>
      <c r="NKD236" s="123"/>
      <c r="NKE236" s="121"/>
      <c r="NKF236" s="121"/>
      <c r="NKG236" s="121"/>
      <c r="NKH236" s="121"/>
      <c r="NKI236" s="121"/>
      <c r="NKJ236" s="121"/>
      <c r="NKK236" s="120"/>
      <c r="NKL236" s="125"/>
      <c r="NKM236" s="121"/>
      <c r="NKN236" s="121"/>
      <c r="NKO236" s="15"/>
      <c r="NKP236" s="15"/>
      <c r="NKQ236" s="120"/>
      <c r="NKR236" s="120"/>
      <c r="NKS236" s="121"/>
      <c r="NKT236" s="121"/>
      <c r="NKU236" s="120"/>
      <c r="NKV236" s="122"/>
      <c r="NKW236" s="123"/>
      <c r="NKX236" s="124"/>
      <c r="NKY236" s="123"/>
      <c r="NKZ236" s="121"/>
      <c r="NLA236" s="121"/>
      <c r="NLB236" s="121"/>
      <c r="NLC236" s="121"/>
      <c r="NLD236" s="121"/>
      <c r="NLE236" s="121"/>
      <c r="NLF236" s="120"/>
      <c r="NLG236" s="125"/>
      <c r="NLH236" s="121"/>
      <c r="NLI236" s="121"/>
      <c r="NLJ236" s="15"/>
      <c r="NLK236" s="15"/>
      <c r="NLL236" s="120"/>
      <c r="NLM236" s="120"/>
      <c r="NLN236" s="121"/>
      <c r="NLO236" s="121"/>
      <c r="NLP236" s="120"/>
      <c r="NLQ236" s="122"/>
      <c r="NLR236" s="123"/>
      <c r="NLS236" s="124"/>
      <c r="NLT236" s="123"/>
      <c r="NLU236" s="121"/>
      <c r="NLV236" s="121"/>
      <c r="NLW236" s="121"/>
      <c r="NLX236" s="121"/>
      <c r="NLY236" s="121"/>
      <c r="NLZ236" s="121"/>
      <c r="NMA236" s="120"/>
      <c r="NMB236" s="125"/>
      <c r="NMC236" s="121"/>
      <c r="NMD236" s="121"/>
      <c r="NME236" s="15"/>
      <c r="NMF236" s="15"/>
      <c r="NMG236" s="120"/>
      <c r="NMH236" s="120"/>
      <c r="NMI236" s="121"/>
      <c r="NMJ236" s="121"/>
      <c r="NMK236" s="120"/>
      <c r="NML236" s="122"/>
      <c r="NMM236" s="123"/>
      <c r="NMN236" s="124"/>
      <c r="NMO236" s="123"/>
      <c r="NMP236" s="121"/>
      <c r="NMQ236" s="121"/>
      <c r="NMR236" s="121"/>
      <c r="NMS236" s="121"/>
      <c r="NMT236" s="121"/>
      <c r="NMU236" s="121"/>
      <c r="NMV236" s="120"/>
      <c r="NMW236" s="125"/>
      <c r="NMX236" s="121"/>
      <c r="NMY236" s="121"/>
      <c r="NMZ236" s="15"/>
      <c r="NNA236" s="15"/>
      <c r="NNB236" s="120"/>
      <c r="NNC236" s="120"/>
      <c r="NND236" s="121"/>
      <c r="NNE236" s="121"/>
      <c r="NNF236" s="120"/>
      <c r="NNG236" s="122"/>
      <c r="NNH236" s="123"/>
      <c r="NNI236" s="124"/>
      <c r="NNJ236" s="123"/>
      <c r="NNK236" s="121"/>
      <c r="NNL236" s="121"/>
      <c r="NNM236" s="121"/>
      <c r="NNN236" s="121"/>
      <c r="NNO236" s="121"/>
      <c r="NNP236" s="121"/>
      <c r="NNQ236" s="120"/>
      <c r="NNR236" s="125"/>
      <c r="NNS236" s="121"/>
      <c r="NNT236" s="121"/>
      <c r="NNU236" s="15"/>
      <c r="NNV236" s="15"/>
      <c r="NNW236" s="120"/>
      <c r="NNX236" s="120"/>
      <c r="NNY236" s="121"/>
      <c r="NNZ236" s="121"/>
      <c r="NOA236" s="120"/>
      <c r="NOB236" s="122"/>
      <c r="NOC236" s="123"/>
      <c r="NOD236" s="124"/>
      <c r="NOE236" s="123"/>
      <c r="NOF236" s="121"/>
      <c r="NOG236" s="121"/>
      <c r="NOH236" s="121"/>
      <c r="NOI236" s="121"/>
      <c r="NOJ236" s="121"/>
      <c r="NOK236" s="121"/>
      <c r="NOL236" s="120"/>
      <c r="NOM236" s="125"/>
      <c r="NON236" s="121"/>
      <c r="NOO236" s="121"/>
      <c r="NOP236" s="15"/>
      <c r="NOQ236" s="15"/>
      <c r="NOR236" s="120"/>
      <c r="NOS236" s="120"/>
      <c r="NOT236" s="121"/>
      <c r="NOU236" s="121"/>
      <c r="NOV236" s="120"/>
      <c r="NOW236" s="122"/>
      <c r="NOX236" s="123"/>
      <c r="NOY236" s="124"/>
      <c r="NOZ236" s="123"/>
      <c r="NPA236" s="121"/>
      <c r="NPB236" s="121"/>
      <c r="NPC236" s="121"/>
      <c r="NPD236" s="121"/>
      <c r="NPE236" s="121"/>
      <c r="NPF236" s="121"/>
      <c r="NPG236" s="120"/>
      <c r="NPH236" s="125"/>
      <c r="NPI236" s="121"/>
      <c r="NPJ236" s="121"/>
      <c r="NPK236" s="15"/>
      <c r="NPL236" s="15"/>
      <c r="NPM236" s="120"/>
      <c r="NPN236" s="120"/>
      <c r="NPO236" s="121"/>
      <c r="NPP236" s="121"/>
      <c r="NPQ236" s="120"/>
      <c r="NPR236" s="122"/>
      <c r="NPS236" s="123"/>
      <c r="NPT236" s="124"/>
      <c r="NPU236" s="123"/>
      <c r="NPV236" s="121"/>
      <c r="NPW236" s="121"/>
      <c r="NPX236" s="121"/>
      <c r="NPY236" s="121"/>
      <c r="NPZ236" s="121"/>
      <c r="NQA236" s="121"/>
      <c r="NQB236" s="120"/>
      <c r="NQC236" s="125"/>
      <c r="NQD236" s="121"/>
      <c r="NQE236" s="121"/>
      <c r="NQF236" s="15"/>
      <c r="NQG236" s="15"/>
      <c r="NQH236" s="120"/>
      <c r="NQI236" s="120"/>
      <c r="NQJ236" s="121"/>
      <c r="NQK236" s="121"/>
      <c r="NQL236" s="120"/>
      <c r="NQM236" s="122"/>
      <c r="NQN236" s="123"/>
      <c r="NQO236" s="124"/>
      <c r="NQP236" s="123"/>
      <c r="NQQ236" s="121"/>
      <c r="NQR236" s="121"/>
      <c r="NQS236" s="121"/>
      <c r="NQT236" s="121"/>
      <c r="NQU236" s="121"/>
      <c r="NQV236" s="121"/>
      <c r="NQW236" s="120"/>
      <c r="NQX236" s="125"/>
      <c r="NQY236" s="121"/>
      <c r="NQZ236" s="121"/>
      <c r="NRA236" s="15"/>
      <c r="NRB236" s="15"/>
      <c r="NRC236" s="120"/>
      <c r="NRD236" s="120"/>
      <c r="NRE236" s="121"/>
      <c r="NRF236" s="121"/>
      <c r="NRG236" s="120"/>
      <c r="NRH236" s="122"/>
      <c r="NRI236" s="123"/>
      <c r="NRJ236" s="124"/>
      <c r="NRK236" s="123"/>
      <c r="NRL236" s="121"/>
      <c r="NRM236" s="121"/>
      <c r="NRN236" s="121"/>
      <c r="NRO236" s="121"/>
      <c r="NRP236" s="121"/>
      <c r="NRQ236" s="121"/>
      <c r="NRR236" s="120"/>
      <c r="NRS236" s="125"/>
      <c r="NRT236" s="121"/>
      <c r="NRU236" s="121"/>
      <c r="NRV236" s="15"/>
      <c r="NRW236" s="15"/>
      <c r="NRX236" s="120"/>
      <c r="NRY236" s="120"/>
      <c r="NRZ236" s="121"/>
      <c r="NSA236" s="121"/>
      <c r="NSB236" s="120"/>
      <c r="NSC236" s="122"/>
      <c r="NSD236" s="123"/>
      <c r="NSE236" s="124"/>
      <c r="NSF236" s="123"/>
      <c r="NSG236" s="121"/>
      <c r="NSH236" s="121"/>
      <c r="NSI236" s="121"/>
      <c r="NSJ236" s="121"/>
      <c r="NSK236" s="121"/>
      <c r="NSL236" s="121"/>
      <c r="NSM236" s="120"/>
      <c r="NSN236" s="125"/>
      <c r="NSO236" s="121"/>
      <c r="NSP236" s="121"/>
      <c r="NSQ236" s="15"/>
      <c r="NSR236" s="15"/>
      <c r="NSS236" s="120"/>
      <c r="NST236" s="120"/>
      <c r="NSU236" s="121"/>
      <c r="NSV236" s="121"/>
      <c r="NSW236" s="120"/>
      <c r="NSX236" s="122"/>
      <c r="NSY236" s="123"/>
      <c r="NSZ236" s="124"/>
      <c r="NTA236" s="123"/>
      <c r="NTB236" s="121"/>
      <c r="NTC236" s="121"/>
      <c r="NTD236" s="121"/>
      <c r="NTE236" s="121"/>
      <c r="NTF236" s="121"/>
      <c r="NTG236" s="121"/>
      <c r="NTH236" s="120"/>
      <c r="NTI236" s="125"/>
      <c r="NTJ236" s="121"/>
      <c r="NTK236" s="121"/>
      <c r="NTL236" s="15"/>
      <c r="NTM236" s="15"/>
      <c r="NTN236" s="120"/>
      <c r="NTO236" s="120"/>
      <c r="NTP236" s="121"/>
      <c r="NTQ236" s="121"/>
      <c r="NTR236" s="120"/>
      <c r="NTS236" s="122"/>
      <c r="NTT236" s="123"/>
      <c r="NTU236" s="124"/>
      <c r="NTV236" s="123"/>
      <c r="NTW236" s="121"/>
      <c r="NTX236" s="121"/>
      <c r="NTY236" s="121"/>
      <c r="NTZ236" s="121"/>
      <c r="NUA236" s="121"/>
      <c r="NUB236" s="121"/>
      <c r="NUC236" s="120"/>
      <c r="NUD236" s="125"/>
      <c r="NUE236" s="121"/>
      <c r="NUF236" s="121"/>
      <c r="NUG236" s="15"/>
      <c r="NUH236" s="15"/>
      <c r="NUI236" s="120"/>
      <c r="NUJ236" s="120"/>
      <c r="NUK236" s="121"/>
      <c r="NUL236" s="121"/>
      <c r="NUM236" s="120"/>
      <c r="NUN236" s="122"/>
      <c r="NUO236" s="123"/>
      <c r="NUP236" s="124"/>
      <c r="NUQ236" s="123"/>
      <c r="NUR236" s="121"/>
      <c r="NUS236" s="121"/>
      <c r="NUT236" s="121"/>
      <c r="NUU236" s="121"/>
      <c r="NUV236" s="121"/>
      <c r="NUW236" s="121"/>
      <c r="NUX236" s="120"/>
      <c r="NUY236" s="125"/>
      <c r="NUZ236" s="121"/>
      <c r="NVA236" s="121"/>
      <c r="NVB236" s="15"/>
      <c r="NVC236" s="15"/>
      <c r="NVD236" s="120"/>
      <c r="NVE236" s="120"/>
      <c r="NVF236" s="121"/>
      <c r="NVG236" s="121"/>
      <c r="NVH236" s="120"/>
      <c r="NVI236" s="122"/>
      <c r="NVJ236" s="123"/>
      <c r="NVK236" s="124"/>
      <c r="NVL236" s="123"/>
      <c r="NVM236" s="121"/>
      <c r="NVN236" s="121"/>
      <c r="NVO236" s="121"/>
      <c r="NVP236" s="121"/>
      <c r="NVQ236" s="121"/>
      <c r="NVR236" s="121"/>
      <c r="NVS236" s="120"/>
      <c r="NVT236" s="125"/>
      <c r="NVU236" s="121"/>
      <c r="NVV236" s="121"/>
      <c r="NVW236" s="15"/>
      <c r="NVX236" s="15"/>
      <c r="NVY236" s="120"/>
      <c r="NVZ236" s="120"/>
      <c r="NWA236" s="121"/>
      <c r="NWB236" s="121"/>
      <c r="NWC236" s="120"/>
      <c r="NWD236" s="122"/>
      <c r="NWE236" s="123"/>
      <c r="NWF236" s="124"/>
      <c r="NWG236" s="123"/>
      <c r="NWH236" s="121"/>
      <c r="NWI236" s="121"/>
      <c r="NWJ236" s="121"/>
      <c r="NWK236" s="121"/>
      <c r="NWL236" s="121"/>
      <c r="NWM236" s="121"/>
      <c r="NWN236" s="120"/>
      <c r="NWO236" s="125"/>
      <c r="NWP236" s="121"/>
      <c r="NWQ236" s="121"/>
      <c r="NWR236" s="15"/>
      <c r="NWS236" s="15"/>
      <c r="NWT236" s="120"/>
      <c r="NWU236" s="120"/>
      <c r="NWV236" s="121"/>
      <c r="NWW236" s="121"/>
      <c r="NWX236" s="120"/>
      <c r="NWY236" s="122"/>
      <c r="NWZ236" s="123"/>
      <c r="NXA236" s="124"/>
      <c r="NXB236" s="123"/>
      <c r="NXC236" s="121"/>
      <c r="NXD236" s="121"/>
      <c r="NXE236" s="121"/>
      <c r="NXF236" s="121"/>
      <c r="NXG236" s="121"/>
      <c r="NXH236" s="121"/>
      <c r="NXI236" s="120"/>
      <c r="NXJ236" s="125"/>
      <c r="NXK236" s="121"/>
      <c r="NXL236" s="121"/>
      <c r="NXM236" s="15"/>
      <c r="NXN236" s="15"/>
      <c r="NXO236" s="120"/>
      <c r="NXP236" s="120"/>
      <c r="NXQ236" s="121"/>
      <c r="NXR236" s="121"/>
      <c r="NXS236" s="120"/>
      <c r="NXT236" s="122"/>
      <c r="NXU236" s="123"/>
      <c r="NXV236" s="124"/>
      <c r="NXW236" s="123"/>
      <c r="NXX236" s="121"/>
      <c r="NXY236" s="121"/>
      <c r="NXZ236" s="121"/>
      <c r="NYA236" s="121"/>
      <c r="NYB236" s="121"/>
      <c r="NYC236" s="121"/>
      <c r="NYD236" s="120"/>
      <c r="NYE236" s="125"/>
      <c r="NYF236" s="121"/>
      <c r="NYG236" s="121"/>
      <c r="NYH236" s="15"/>
      <c r="NYI236" s="15"/>
      <c r="NYJ236" s="120"/>
      <c r="NYK236" s="120"/>
      <c r="NYL236" s="121"/>
      <c r="NYM236" s="121"/>
      <c r="NYN236" s="120"/>
      <c r="NYO236" s="122"/>
      <c r="NYP236" s="123"/>
      <c r="NYQ236" s="124"/>
      <c r="NYR236" s="123"/>
      <c r="NYS236" s="121"/>
      <c r="NYT236" s="121"/>
      <c r="NYU236" s="121"/>
      <c r="NYV236" s="121"/>
      <c r="NYW236" s="121"/>
      <c r="NYX236" s="121"/>
      <c r="NYY236" s="120"/>
      <c r="NYZ236" s="125"/>
      <c r="NZA236" s="121"/>
      <c r="NZB236" s="121"/>
      <c r="NZC236" s="15"/>
      <c r="NZD236" s="15"/>
      <c r="NZE236" s="120"/>
      <c r="NZF236" s="120"/>
      <c r="NZG236" s="121"/>
      <c r="NZH236" s="121"/>
      <c r="NZI236" s="120"/>
      <c r="NZJ236" s="122"/>
      <c r="NZK236" s="123"/>
      <c r="NZL236" s="124"/>
      <c r="NZM236" s="123"/>
      <c r="NZN236" s="121"/>
      <c r="NZO236" s="121"/>
      <c r="NZP236" s="121"/>
      <c r="NZQ236" s="121"/>
      <c r="NZR236" s="121"/>
      <c r="NZS236" s="121"/>
      <c r="NZT236" s="120"/>
      <c r="NZU236" s="125"/>
      <c r="NZV236" s="121"/>
      <c r="NZW236" s="121"/>
      <c r="NZX236" s="15"/>
      <c r="NZY236" s="15"/>
      <c r="NZZ236" s="120"/>
      <c r="OAA236" s="120"/>
      <c r="OAB236" s="121"/>
      <c r="OAC236" s="121"/>
      <c r="OAD236" s="120"/>
      <c r="OAE236" s="122"/>
      <c r="OAF236" s="123"/>
      <c r="OAG236" s="124"/>
      <c r="OAH236" s="123"/>
      <c r="OAI236" s="121"/>
      <c r="OAJ236" s="121"/>
      <c r="OAK236" s="121"/>
      <c r="OAL236" s="121"/>
      <c r="OAM236" s="121"/>
      <c r="OAN236" s="121"/>
      <c r="OAO236" s="120"/>
      <c r="OAP236" s="125"/>
      <c r="OAQ236" s="121"/>
      <c r="OAR236" s="121"/>
      <c r="OAS236" s="15"/>
      <c r="OAT236" s="15"/>
      <c r="OAU236" s="120"/>
      <c r="OAV236" s="120"/>
      <c r="OAW236" s="121"/>
      <c r="OAX236" s="121"/>
      <c r="OAY236" s="120"/>
      <c r="OAZ236" s="122"/>
      <c r="OBA236" s="123"/>
      <c r="OBB236" s="124"/>
      <c r="OBC236" s="123"/>
      <c r="OBD236" s="121"/>
      <c r="OBE236" s="121"/>
      <c r="OBF236" s="121"/>
      <c r="OBG236" s="121"/>
      <c r="OBH236" s="121"/>
      <c r="OBI236" s="121"/>
      <c r="OBJ236" s="120"/>
      <c r="OBK236" s="125"/>
      <c r="OBL236" s="121"/>
      <c r="OBM236" s="121"/>
      <c r="OBN236" s="15"/>
      <c r="OBO236" s="15"/>
      <c r="OBP236" s="120"/>
      <c r="OBQ236" s="120"/>
      <c r="OBR236" s="121"/>
      <c r="OBS236" s="121"/>
      <c r="OBT236" s="120"/>
      <c r="OBU236" s="122"/>
      <c r="OBV236" s="123"/>
      <c r="OBW236" s="124"/>
      <c r="OBX236" s="123"/>
      <c r="OBY236" s="121"/>
      <c r="OBZ236" s="121"/>
      <c r="OCA236" s="121"/>
      <c r="OCB236" s="121"/>
      <c r="OCC236" s="121"/>
      <c r="OCD236" s="121"/>
      <c r="OCE236" s="120"/>
      <c r="OCF236" s="125"/>
      <c r="OCG236" s="121"/>
      <c r="OCH236" s="121"/>
      <c r="OCI236" s="15"/>
      <c r="OCJ236" s="15"/>
      <c r="OCK236" s="120"/>
      <c r="OCL236" s="120"/>
      <c r="OCM236" s="121"/>
      <c r="OCN236" s="121"/>
      <c r="OCO236" s="120"/>
      <c r="OCP236" s="122"/>
      <c r="OCQ236" s="123"/>
      <c r="OCR236" s="124"/>
      <c r="OCS236" s="123"/>
      <c r="OCT236" s="121"/>
      <c r="OCU236" s="121"/>
      <c r="OCV236" s="121"/>
      <c r="OCW236" s="121"/>
      <c r="OCX236" s="121"/>
      <c r="OCY236" s="121"/>
      <c r="OCZ236" s="120"/>
      <c r="ODA236" s="125"/>
      <c r="ODB236" s="121"/>
      <c r="ODC236" s="121"/>
      <c r="ODD236" s="15"/>
      <c r="ODE236" s="15"/>
      <c r="ODF236" s="120"/>
      <c r="ODG236" s="120"/>
      <c r="ODH236" s="121"/>
      <c r="ODI236" s="121"/>
      <c r="ODJ236" s="120"/>
      <c r="ODK236" s="122"/>
      <c r="ODL236" s="123"/>
      <c r="ODM236" s="124"/>
      <c r="ODN236" s="123"/>
      <c r="ODO236" s="121"/>
      <c r="ODP236" s="121"/>
      <c r="ODQ236" s="121"/>
      <c r="ODR236" s="121"/>
      <c r="ODS236" s="121"/>
      <c r="ODT236" s="121"/>
      <c r="ODU236" s="120"/>
      <c r="ODV236" s="125"/>
      <c r="ODW236" s="121"/>
      <c r="ODX236" s="121"/>
      <c r="ODY236" s="15"/>
      <c r="ODZ236" s="15"/>
      <c r="OEA236" s="120"/>
      <c r="OEB236" s="120"/>
      <c r="OEC236" s="121"/>
      <c r="OED236" s="121"/>
      <c r="OEE236" s="120"/>
      <c r="OEF236" s="122"/>
      <c r="OEG236" s="123"/>
      <c r="OEH236" s="124"/>
      <c r="OEI236" s="123"/>
      <c r="OEJ236" s="121"/>
      <c r="OEK236" s="121"/>
      <c r="OEL236" s="121"/>
      <c r="OEM236" s="121"/>
      <c r="OEN236" s="121"/>
      <c r="OEO236" s="121"/>
      <c r="OEP236" s="120"/>
      <c r="OEQ236" s="125"/>
      <c r="OER236" s="121"/>
      <c r="OES236" s="121"/>
      <c r="OET236" s="15"/>
      <c r="OEU236" s="15"/>
      <c r="OEV236" s="120"/>
      <c r="OEW236" s="120"/>
      <c r="OEX236" s="121"/>
      <c r="OEY236" s="121"/>
      <c r="OEZ236" s="120"/>
      <c r="OFA236" s="122"/>
      <c r="OFB236" s="123"/>
      <c r="OFC236" s="124"/>
      <c r="OFD236" s="123"/>
      <c r="OFE236" s="121"/>
      <c r="OFF236" s="121"/>
      <c r="OFG236" s="121"/>
      <c r="OFH236" s="121"/>
      <c r="OFI236" s="121"/>
      <c r="OFJ236" s="121"/>
      <c r="OFK236" s="120"/>
      <c r="OFL236" s="125"/>
      <c r="OFM236" s="121"/>
      <c r="OFN236" s="121"/>
      <c r="OFO236" s="15"/>
      <c r="OFP236" s="15"/>
      <c r="OFQ236" s="120"/>
      <c r="OFR236" s="120"/>
      <c r="OFS236" s="121"/>
      <c r="OFT236" s="121"/>
      <c r="OFU236" s="120"/>
      <c r="OFV236" s="122"/>
      <c r="OFW236" s="123"/>
      <c r="OFX236" s="124"/>
      <c r="OFY236" s="123"/>
      <c r="OFZ236" s="121"/>
      <c r="OGA236" s="121"/>
      <c r="OGB236" s="121"/>
      <c r="OGC236" s="121"/>
      <c r="OGD236" s="121"/>
      <c r="OGE236" s="121"/>
      <c r="OGF236" s="120"/>
      <c r="OGG236" s="125"/>
      <c r="OGH236" s="121"/>
      <c r="OGI236" s="121"/>
      <c r="OGJ236" s="15"/>
      <c r="OGK236" s="15"/>
      <c r="OGL236" s="120"/>
      <c r="OGM236" s="120"/>
      <c r="OGN236" s="121"/>
      <c r="OGO236" s="121"/>
      <c r="OGP236" s="120"/>
      <c r="OGQ236" s="122"/>
      <c r="OGR236" s="123"/>
      <c r="OGS236" s="124"/>
      <c r="OGT236" s="123"/>
      <c r="OGU236" s="121"/>
      <c r="OGV236" s="121"/>
      <c r="OGW236" s="121"/>
      <c r="OGX236" s="121"/>
      <c r="OGY236" s="121"/>
      <c r="OGZ236" s="121"/>
      <c r="OHA236" s="120"/>
      <c r="OHB236" s="125"/>
      <c r="OHC236" s="121"/>
      <c r="OHD236" s="121"/>
      <c r="OHE236" s="15"/>
      <c r="OHF236" s="15"/>
      <c r="OHG236" s="120"/>
      <c r="OHH236" s="120"/>
      <c r="OHI236" s="121"/>
      <c r="OHJ236" s="121"/>
      <c r="OHK236" s="120"/>
      <c r="OHL236" s="122"/>
      <c r="OHM236" s="123"/>
      <c r="OHN236" s="124"/>
      <c r="OHO236" s="123"/>
      <c r="OHP236" s="121"/>
      <c r="OHQ236" s="121"/>
      <c r="OHR236" s="121"/>
      <c r="OHS236" s="121"/>
      <c r="OHT236" s="121"/>
      <c r="OHU236" s="121"/>
      <c r="OHV236" s="120"/>
      <c r="OHW236" s="125"/>
      <c r="OHX236" s="121"/>
      <c r="OHY236" s="121"/>
      <c r="OHZ236" s="15"/>
      <c r="OIA236" s="15"/>
      <c r="OIB236" s="120"/>
      <c r="OIC236" s="120"/>
      <c r="OID236" s="121"/>
      <c r="OIE236" s="121"/>
      <c r="OIF236" s="120"/>
      <c r="OIG236" s="122"/>
      <c r="OIH236" s="123"/>
      <c r="OII236" s="124"/>
      <c r="OIJ236" s="123"/>
      <c r="OIK236" s="121"/>
      <c r="OIL236" s="121"/>
      <c r="OIM236" s="121"/>
      <c r="OIN236" s="121"/>
      <c r="OIO236" s="121"/>
      <c r="OIP236" s="121"/>
      <c r="OIQ236" s="120"/>
      <c r="OIR236" s="125"/>
      <c r="OIS236" s="121"/>
      <c r="OIT236" s="121"/>
      <c r="OIU236" s="15"/>
      <c r="OIV236" s="15"/>
      <c r="OIW236" s="120"/>
      <c r="OIX236" s="120"/>
      <c r="OIY236" s="121"/>
      <c r="OIZ236" s="121"/>
      <c r="OJA236" s="120"/>
      <c r="OJB236" s="122"/>
      <c r="OJC236" s="123"/>
      <c r="OJD236" s="124"/>
      <c r="OJE236" s="123"/>
      <c r="OJF236" s="121"/>
      <c r="OJG236" s="121"/>
      <c r="OJH236" s="121"/>
      <c r="OJI236" s="121"/>
      <c r="OJJ236" s="121"/>
      <c r="OJK236" s="121"/>
      <c r="OJL236" s="120"/>
      <c r="OJM236" s="125"/>
      <c r="OJN236" s="121"/>
      <c r="OJO236" s="121"/>
      <c r="OJP236" s="15"/>
      <c r="OJQ236" s="15"/>
      <c r="OJR236" s="120"/>
      <c r="OJS236" s="120"/>
      <c r="OJT236" s="121"/>
      <c r="OJU236" s="121"/>
      <c r="OJV236" s="120"/>
      <c r="OJW236" s="122"/>
      <c r="OJX236" s="123"/>
      <c r="OJY236" s="124"/>
      <c r="OJZ236" s="123"/>
      <c r="OKA236" s="121"/>
      <c r="OKB236" s="121"/>
      <c r="OKC236" s="121"/>
      <c r="OKD236" s="121"/>
      <c r="OKE236" s="121"/>
      <c r="OKF236" s="121"/>
      <c r="OKG236" s="120"/>
      <c r="OKH236" s="125"/>
      <c r="OKI236" s="121"/>
      <c r="OKJ236" s="121"/>
      <c r="OKK236" s="15"/>
      <c r="OKL236" s="15"/>
      <c r="OKM236" s="120"/>
      <c r="OKN236" s="120"/>
      <c r="OKO236" s="121"/>
      <c r="OKP236" s="121"/>
      <c r="OKQ236" s="120"/>
      <c r="OKR236" s="122"/>
      <c r="OKS236" s="123"/>
      <c r="OKT236" s="124"/>
      <c r="OKU236" s="123"/>
      <c r="OKV236" s="121"/>
      <c r="OKW236" s="121"/>
      <c r="OKX236" s="121"/>
      <c r="OKY236" s="121"/>
      <c r="OKZ236" s="121"/>
      <c r="OLA236" s="121"/>
      <c r="OLB236" s="120"/>
      <c r="OLC236" s="125"/>
      <c r="OLD236" s="121"/>
      <c r="OLE236" s="121"/>
      <c r="OLF236" s="15"/>
      <c r="OLG236" s="15"/>
      <c r="OLH236" s="120"/>
      <c r="OLI236" s="120"/>
      <c r="OLJ236" s="121"/>
      <c r="OLK236" s="121"/>
      <c r="OLL236" s="120"/>
      <c r="OLM236" s="122"/>
      <c r="OLN236" s="123"/>
      <c r="OLO236" s="124"/>
      <c r="OLP236" s="123"/>
      <c r="OLQ236" s="121"/>
      <c r="OLR236" s="121"/>
      <c r="OLS236" s="121"/>
      <c r="OLT236" s="121"/>
      <c r="OLU236" s="121"/>
      <c r="OLV236" s="121"/>
      <c r="OLW236" s="120"/>
      <c r="OLX236" s="125"/>
      <c r="OLY236" s="121"/>
      <c r="OLZ236" s="121"/>
      <c r="OMA236" s="15"/>
      <c r="OMB236" s="15"/>
      <c r="OMC236" s="120"/>
      <c r="OMD236" s="120"/>
      <c r="OME236" s="121"/>
      <c r="OMF236" s="121"/>
      <c r="OMG236" s="120"/>
      <c r="OMH236" s="122"/>
      <c r="OMI236" s="123"/>
      <c r="OMJ236" s="124"/>
      <c r="OMK236" s="123"/>
      <c r="OML236" s="121"/>
      <c r="OMM236" s="121"/>
      <c r="OMN236" s="121"/>
      <c r="OMO236" s="121"/>
      <c r="OMP236" s="121"/>
      <c r="OMQ236" s="121"/>
      <c r="OMR236" s="120"/>
      <c r="OMS236" s="125"/>
      <c r="OMT236" s="121"/>
      <c r="OMU236" s="121"/>
      <c r="OMV236" s="15"/>
      <c r="OMW236" s="15"/>
      <c r="OMX236" s="120"/>
      <c r="OMY236" s="120"/>
      <c r="OMZ236" s="121"/>
      <c r="ONA236" s="121"/>
      <c r="ONB236" s="120"/>
      <c r="ONC236" s="122"/>
      <c r="OND236" s="123"/>
      <c r="ONE236" s="124"/>
      <c r="ONF236" s="123"/>
      <c r="ONG236" s="121"/>
      <c r="ONH236" s="121"/>
      <c r="ONI236" s="121"/>
      <c r="ONJ236" s="121"/>
      <c r="ONK236" s="121"/>
      <c r="ONL236" s="121"/>
      <c r="ONM236" s="120"/>
      <c r="ONN236" s="125"/>
      <c r="ONO236" s="121"/>
      <c r="ONP236" s="121"/>
      <c r="ONQ236" s="15"/>
      <c r="ONR236" s="15"/>
      <c r="ONS236" s="120"/>
      <c r="ONT236" s="120"/>
      <c r="ONU236" s="121"/>
      <c r="ONV236" s="121"/>
      <c r="ONW236" s="120"/>
      <c r="ONX236" s="122"/>
      <c r="ONY236" s="123"/>
      <c r="ONZ236" s="124"/>
      <c r="OOA236" s="123"/>
      <c r="OOB236" s="121"/>
      <c r="OOC236" s="121"/>
      <c r="OOD236" s="121"/>
      <c r="OOE236" s="121"/>
      <c r="OOF236" s="121"/>
      <c r="OOG236" s="121"/>
      <c r="OOH236" s="120"/>
      <c r="OOI236" s="125"/>
      <c r="OOJ236" s="121"/>
      <c r="OOK236" s="121"/>
      <c r="OOL236" s="15"/>
      <c r="OOM236" s="15"/>
      <c r="OON236" s="120"/>
      <c r="OOO236" s="120"/>
      <c r="OOP236" s="121"/>
      <c r="OOQ236" s="121"/>
      <c r="OOR236" s="120"/>
      <c r="OOS236" s="122"/>
      <c r="OOT236" s="123"/>
      <c r="OOU236" s="124"/>
      <c r="OOV236" s="123"/>
      <c r="OOW236" s="121"/>
      <c r="OOX236" s="121"/>
      <c r="OOY236" s="121"/>
      <c r="OOZ236" s="121"/>
      <c r="OPA236" s="121"/>
      <c r="OPB236" s="121"/>
      <c r="OPC236" s="120"/>
      <c r="OPD236" s="125"/>
      <c r="OPE236" s="121"/>
      <c r="OPF236" s="121"/>
      <c r="OPG236" s="15"/>
      <c r="OPH236" s="15"/>
      <c r="OPI236" s="120"/>
      <c r="OPJ236" s="120"/>
      <c r="OPK236" s="121"/>
      <c r="OPL236" s="121"/>
      <c r="OPM236" s="120"/>
      <c r="OPN236" s="122"/>
      <c r="OPO236" s="123"/>
      <c r="OPP236" s="124"/>
      <c r="OPQ236" s="123"/>
      <c r="OPR236" s="121"/>
      <c r="OPS236" s="121"/>
      <c r="OPT236" s="121"/>
      <c r="OPU236" s="121"/>
      <c r="OPV236" s="121"/>
      <c r="OPW236" s="121"/>
      <c r="OPX236" s="120"/>
      <c r="OPY236" s="125"/>
      <c r="OPZ236" s="121"/>
      <c r="OQA236" s="121"/>
      <c r="OQB236" s="15"/>
      <c r="OQC236" s="15"/>
      <c r="OQD236" s="120"/>
      <c r="OQE236" s="120"/>
      <c r="OQF236" s="121"/>
      <c r="OQG236" s="121"/>
      <c r="OQH236" s="120"/>
      <c r="OQI236" s="122"/>
      <c r="OQJ236" s="123"/>
      <c r="OQK236" s="124"/>
      <c r="OQL236" s="123"/>
      <c r="OQM236" s="121"/>
      <c r="OQN236" s="121"/>
      <c r="OQO236" s="121"/>
      <c r="OQP236" s="121"/>
      <c r="OQQ236" s="121"/>
      <c r="OQR236" s="121"/>
      <c r="OQS236" s="120"/>
      <c r="OQT236" s="125"/>
      <c r="OQU236" s="121"/>
      <c r="OQV236" s="121"/>
      <c r="OQW236" s="15"/>
      <c r="OQX236" s="15"/>
      <c r="OQY236" s="120"/>
      <c r="OQZ236" s="120"/>
      <c r="ORA236" s="121"/>
      <c r="ORB236" s="121"/>
      <c r="ORC236" s="120"/>
      <c r="ORD236" s="122"/>
      <c r="ORE236" s="123"/>
      <c r="ORF236" s="124"/>
      <c r="ORG236" s="123"/>
      <c r="ORH236" s="121"/>
      <c r="ORI236" s="121"/>
      <c r="ORJ236" s="121"/>
      <c r="ORK236" s="121"/>
      <c r="ORL236" s="121"/>
      <c r="ORM236" s="121"/>
      <c r="ORN236" s="120"/>
      <c r="ORO236" s="125"/>
      <c r="ORP236" s="121"/>
      <c r="ORQ236" s="121"/>
      <c r="ORR236" s="15"/>
      <c r="ORS236" s="15"/>
      <c r="ORT236" s="120"/>
      <c r="ORU236" s="120"/>
      <c r="ORV236" s="121"/>
      <c r="ORW236" s="121"/>
      <c r="ORX236" s="120"/>
      <c r="ORY236" s="122"/>
      <c r="ORZ236" s="123"/>
      <c r="OSA236" s="124"/>
      <c r="OSB236" s="123"/>
      <c r="OSC236" s="121"/>
      <c r="OSD236" s="121"/>
      <c r="OSE236" s="121"/>
      <c r="OSF236" s="121"/>
      <c r="OSG236" s="121"/>
      <c r="OSH236" s="121"/>
      <c r="OSI236" s="120"/>
      <c r="OSJ236" s="125"/>
      <c r="OSK236" s="121"/>
      <c r="OSL236" s="121"/>
      <c r="OSM236" s="15"/>
      <c r="OSN236" s="15"/>
      <c r="OSO236" s="120"/>
      <c r="OSP236" s="120"/>
      <c r="OSQ236" s="121"/>
      <c r="OSR236" s="121"/>
      <c r="OSS236" s="120"/>
      <c r="OST236" s="122"/>
      <c r="OSU236" s="123"/>
      <c r="OSV236" s="124"/>
      <c r="OSW236" s="123"/>
      <c r="OSX236" s="121"/>
      <c r="OSY236" s="121"/>
      <c r="OSZ236" s="121"/>
      <c r="OTA236" s="121"/>
      <c r="OTB236" s="121"/>
      <c r="OTC236" s="121"/>
      <c r="OTD236" s="120"/>
      <c r="OTE236" s="125"/>
      <c r="OTF236" s="121"/>
      <c r="OTG236" s="121"/>
      <c r="OTH236" s="15"/>
      <c r="OTI236" s="15"/>
      <c r="OTJ236" s="120"/>
      <c r="OTK236" s="120"/>
      <c r="OTL236" s="121"/>
      <c r="OTM236" s="121"/>
      <c r="OTN236" s="120"/>
      <c r="OTO236" s="122"/>
      <c r="OTP236" s="123"/>
      <c r="OTQ236" s="124"/>
      <c r="OTR236" s="123"/>
      <c r="OTS236" s="121"/>
      <c r="OTT236" s="121"/>
      <c r="OTU236" s="121"/>
      <c r="OTV236" s="121"/>
      <c r="OTW236" s="121"/>
      <c r="OTX236" s="121"/>
      <c r="OTY236" s="120"/>
      <c r="OTZ236" s="125"/>
      <c r="OUA236" s="121"/>
      <c r="OUB236" s="121"/>
      <c r="OUC236" s="15"/>
      <c r="OUD236" s="15"/>
      <c r="OUE236" s="120"/>
      <c r="OUF236" s="120"/>
      <c r="OUG236" s="121"/>
      <c r="OUH236" s="121"/>
      <c r="OUI236" s="120"/>
      <c r="OUJ236" s="122"/>
      <c r="OUK236" s="123"/>
      <c r="OUL236" s="124"/>
      <c r="OUM236" s="123"/>
      <c r="OUN236" s="121"/>
      <c r="OUO236" s="121"/>
      <c r="OUP236" s="121"/>
      <c r="OUQ236" s="121"/>
      <c r="OUR236" s="121"/>
      <c r="OUS236" s="121"/>
      <c r="OUT236" s="120"/>
      <c r="OUU236" s="125"/>
      <c r="OUV236" s="121"/>
      <c r="OUW236" s="121"/>
      <c r="OUX236" s="15"/>
      <c r="OUY236" s="15"/>
      <c r="OUZ236" s="120"/>
      <c r="OVA236" s="120"/>
      <c r="OVB236" s="121"/>
      <c r="OVC236" s="121"/>
      <c r="OVD236" s="120"/>
      <c r="OVE236" s="122"/>
      <c r="OVF236" s="123"/>
      <c r="OVG236" s="124"/>
      <c r="OVH236" s="123"/>
      <c r="OVI236" s="121"/>
      <c r="OVJ236" s="121"/>
      <c r="OVK236" s="121"/>
      <c r="OVL236" s="121"/>
      <c r="OVM236" s="121"/>
      <c r="OVN236" s="121"/>
      <c r="OVO236" s="120"/>
      <c r="OVP236" s="125"/>
      <c r="OVQ236" s="121"/>
      <c r="OVR236" s="121"/>
      <c r="OVS236" s="15"/>
      <c r="OVT236" s="15"/>
      <c r="OVU236" s="120"/>
      <c r="OVV236" s="120"/>
      <c r="OVW236" s="121"/>
      <c r="OVX236" s="121"/>
      <c r="OVY236" s="120"/>
      <c r="OVZ236" s="122"/>
      <c r="OWA236" s="123"/>
      <c r="OWB236" s="124"/>
      <c r="OWC236" s="123"/>
      <c r="OWD236" s="121"/>
      <c r="OWE236" s="121"/>
      <c r="OWF236" s="121"/>
      <c r="OWG236" s="121"/>
      <c r="OWH236" s="121"/>
      <c r="OWI236" s="121"/>
      <c r="OWJ236" s="120"/>
      <c r="OWK236" s="125"/>
      <c r="OWL236" s="121"/>
      <c r="OWM236" s="121"/>
      <c r="OWN236" s="15"/>
      <c r="OWO236" s="15"/>
      <c r="OWP236" s="120"/>
      <c r="OWQ236" s="120"/>
      <c r="OWR236" s="121"/>
      <c r="OWS236" s="121"/>
      <c r="OWT236" s="120"/>
      <c r="OWU236" s="122"/>
      <c r="OWV236" s="123"/>
      <c r="OWW236" s="124"/>
      <c r="OWX236" s="123"/>
      <c r="OWY236" s="121"/>
      <c r="OWZ236" s="121"/>
      <c r="OXA236" s="121"/>
      <c r="OXB236" s="121"/>
      <c r="OXC236" s="121"/>
      <c r="OXD236" s="121"/>
      <c r="OXE236" s="120"/>
      <c r="OXF236" s="125"/>
      <c r="OXG236" s="121"/>
      <c r="OXH236" s="121"/>
      <c r="OXI236" s="15"/>
      <c r="OXJ236" s="15"/>
      <c r="OXK236" s="120"/>
      <c r="OXL236" s="120"/>
      <c r="OXM236" s="121"/>
      <c r="OXN236" s="121"/>
      <c r="OXO236" s="120"/>
      <c r="OXP236" s="122"/>
      <c r="OXQ236" s="123"/>
      <c r="OXR236" s="124"/>
      <c r="OXS236" s="123"/>
      <c r="OXT236" s="121"/>
      <c r="OXU236" s="121"/>
      <c r="OXV236" s="121"/>
      <c r="OXW236" s="121"/>
      <c r="OXX236" s="121"/>
      <c r="OXY236" s="121"/>
      <c r="OXZ236" s="120"/>
      <c r="OYA236" s="125"/>
      <c r="OYB236" s="121"/>
      <c r="OYC236" s="121"/>
      <c r="OYD236" s="15"/>
      <c r="OYE236" s="15"/>
      <c r="OYF236" s="120"/>
      <c r="OYG236" s="120"/>
      <c r="OYH236" s="121"/>
      <c r="OYI236" s="121"/>
      <c r="OYJ236" s="120"/>
      <c r="OYK236" s="122"/>
      <c r="OYL236" s="123"/>
      <c r="OYM236" s="124"/>
      <c r="OYN236" s="123"/>
      <c r="OYO236" s="121"/>
      <c r="OYP236" s="121"/>
      <c r="OYQ236" s="121"/>
      <c r="OYR236" s="121"/>
      <c r="OYS236" s="121"/>
      <c r="OYT236" s="121"/>
      <c r="OYU236" s="120"/>
      <c r="OYV236" s="125"/>
      <c r="OYW236" s="121"/>
      <c r="OYX236" s="121"/>
      <c r="OYY236" s="15"/>
      <c r="OYZ236" s="15"/>
      <c r="OZA236" s="120"/>
      <c r="OZB236" s="120"/>
      <c r="OZC236" s="121"/>
      <c r="OZD236" s="121"/>
      <c r="OZE236" s="120"/>
      <c r="OZF236" s="122"/>
      <c r="OZG236" s="123"/>
      <c r="OZH236" s="124"/>
      <c r="OZI236" s="123"/>
      <c r="OZJ236" s="121"/>
      <c r="OZK236" s="121"/>
      <c r="OZL236" s="121"/>
      <c r="OZM236" s="121"/>
      <c r="OZN236" s="121"/>
      <c r="OZO236" s="121"/>
      <c r="OZP236" s="120"/>
      <c r="OZQ236" s="125"/>
      <c r="OZR236" s="121"/>
      <c r="OZS236" s="121"/>
      <c r="OZT236" s="15"/>
      <c r="OZU236" s="15"/>
      <c r="OZV236" s="120"/>
      <c r="OZW236" s="120"/>
      <c r="OZX236" s="121"/>
      <c r="OZY236" s="121"/>
      <c r="OZZ236" s="120"/>
      <c r="PAA236" s="122"/>
      <c r="PAB236" s="123"/>
      <c r="PAC236" s="124"/>
      <c r="PAD236" s="123"/>
      <c r="PAE236" s="121"/>
      <c r="PAF236" s="121"/>
      <c r="PAG236" s="121"/>
      <c r="PAH236" s="121"/>
      <c r="PAI236" s="121"/>
      <c r="PAJ236" s="121"/>
      <c r="PAK236" s="120"/>
      <c r="PAL236" s="125"/>
      <c r="PAM236" s="121"/>
      <c r="PAN236" s="121"/>
      <c r="PAO236" s="15"/>
      <c r="PAP236" s="15"/>
      <c r="PAQ236" s="120"/>
      <c r="PAR236" s="120"/>
      <c r="PAS236" s="121"/>
      <c r="PAT236" s="121"/>
      <c r="PAU236" s="120"/>
      <c r="PAV236" s="122"/>
      <c r="PAW236" s="123"/>
      <c r="PAX236" s="124"/>
      <c r="PAY236" s="123"/>
      <c r="PAZ236" s="121"/>
      <c r="PBA236" s="121"/>
      <c r="PBB236" s="121"/>
      <c r="PBC236" s="121"/>
      <c r="PBD236" s="121"/>
      <c r="PBE236" s="121"/>
      <c r="PBF236" s="120"/>
      <c r="PBG236" s="125"/>
      <c r="PBH236" s="121"/>
      <c r="PBI236" s="121"/>
      <c r="PBJ236" s="15"/>
      <c r="PBK236" s="15"/>
      <c r="PBL236" s="120"/>
      <c r="PBM236" s="120"/>
      <c r="PBN236" s="121"/>
      <c r="PBO236" s="121"/>
      <c r="PBP236" s="120"/>
      <c r="PBQ236" s="122"/>
      <c r="PBR236" s="123"/>
      <c r="PBS236" s="124"/>
      <c r="PBT236" s="123"/>
      <c r="PBU236" s="121"/>
      <c r="PBV236" s="121"/>
      <c r="PBW236" s="121"/>
      <c r="PBX236" s="121"/>
      <c r="PBY236" s="121"/>
      <c r="PBZ236" s="121"/>
      <c r="PCA236" s="120"/>
      <c r="PCB236" s="125"/>
      <c r="PCC236" s="121"/>
      <c r="PCD236" s="121"/>
      <c r="PCE236" s="15"/>
      <c r="PCF236" s="15"/>
      <c r="PCG236" s="120"/>
      <c r="PCH236" s="120"/>
      <c r="PCI236" s="121"/>
      <c r="PCJ236" s="121"/>
      <c r="PCK236" s="120"/>
      <c r="PCL236" s="122"/>
      <c r="PCM236" s="123"/>
      <c r="PCN236" s="124"/>
      <c r="PCO236" s="123"/>
      <c r="PCP236" s="121"/>
      <c r="PCQ236" s="121"/>
      <c r="PCR236" s="121"/>
      <c r="PCS236" s="121"/>
      <c r="PCT236" s="121"/>
      <c r="PCU236" s="121"/>
      <c r="PCV236" s="120"/>
      <c r="PCW236" s="125"/>
      <c r="PCX236" s="121"/>
      <c r="PCY236" s="121"/>
      <c r="PCZ236" s="15"/>
      <c r="PDA236" s="15"/>
      <c r="PDB236" s="120"/>
      <c r="PDC236" s="120"/>
      <c r="PDD236" s="121"/>
      <c r="PDE236" s="121"/>
      <c r="PDF236" s="120"/>
      <c r="PDG236" s="122"/>
      <c r="PDH236" s="123"/>
      <c r="PDI236" s="124"/>
      <c r="PDJ236" s="123"/>
      <c r="PDK236" s="121"/>
      <c r="PDL236" s="121"/>
      <c r="PDM236" s="121"/>
      <c r="PDN236" s="121"/>
      <c r="PDO236" s="121"/>
      <c r="PDP236" s="121"/>
      <c r="PDQ236" s="120"/>
      <c r="PDR236" s="125"/>
      <c r="PDS236" s="121"/>
      <c r="PDT236" s="121"/>
      <c r="PDU236" s="15"/>
      <c r="PDV236" s="15"/>
      <c r="PDW236" s="120"/>
      <c r="PDX236" s="120"/>
      <c r="PDY236" s="121"/>
      <c r="PDZ236" s="121"/>
      <c r="PEA236" s="120"/>
      <c r="PEB236" s="122"/>
      <c r="PEC236" s="123"/>
      <c r="PED236" s="124"/>
      <c r="PEE236" s="123"/>
      <c r="PEF236" s="121"/>
      <c r="PEG236" s="121"/>
      <c r="PEH236" s="121"/>
      <c r="PEI236" s="121"/>
      <c r="PEJ236" s="121"/>
      <c r="PEK236" s="121"/>
      <c r="PEL236" s="120"/>
      <c r="PEM236" s="125"/>
      <c r="PEN236" s="121"/>
      <c r="PEO236" s="121"/>
      <c r="PEP236" s="15"/>
      <c r="PEQ236" s="15"/>
      <c r="PER236" s="120"/>
      <c r="PES236" s="120"/>
      <c r="PET236" s="121"/>
      <c r="PEU236" s="121"/>
      <c r="PEV236" s="120"/>
      <c r="PEW236" s="122"/>
      <c r="PEX236" s="123"/>
      <c r="PEY236" s="124"/>
      <c r="PEZ236" s="123"/>
      <c r="PFA236" s="121"/>
      <c r="PFB236" s="121"/>
      <c r="PFC236" s="121"/>
      <c r="PFD236" s="121"/>
      <c r="PFE236" s="121"/>
      <c r="PFF236" s="121"/>
      <c r="PFG236" s="120"/>
      <c r="PFH236" s="125"/>
      <c r="PFI236" s="121"/>
      <c r="PFJ236" s="121"/>
      <c r="PFK236" s="15"/>
      <c r="PFL236" s="15"/>
      <c r="PFM236" s="120"/>
      <c r="PFN236" s="120"/>
      <c r="PFO236" s="121"/>
      <c r="PFP236" s="121"/>
      <c r="PFQ236" s="120"/>
      <c r="PFR236" s="122"/>
      <c r="PFS236" s="123"/>
      <c r="PFT236" s="124"/>
      <c r="PFU236" s="123"/>
      <c r="PFV236" s="121"/>
      <c r="PFW236" s="121"/>
      <c r="PFX236" s="121"/>
      <c r="PFY236" s="121"/>
      <c r="PFZ236" s="121"/>
      <c r="PGA236" s="121"/>
      <c r="PGB236" s="120"/>
      <c r="PGC236" s="125"/>
      <c r="PGD236" s="121"/>
      <c r="PGE236" s="121"/>
      <c r="PGF236" s="15"/>
      <c r="PGG236" s="15"/>
      <c r="PGH236" s="120"/>
      <c r="PGI236" s="120"/>
      <c r="PGJ236" s="121"/>
      <c r="PGK236" s="121"/>
      <c r="PGL236" s="120"/>
      <c r="PGM236" s="122"/>
      <c r="PGN236" s="123"/>
      <c r="PGO236" s="124"/>
      <c r="PGP236" s="123"/>
      <c r="PGQ236" s="121"/>
      <c r="PGR236" s="121"/>
      <c r="PGS236" s="121"/>
      <c r="PGT236" s="121"/>
      <c r="PGU236" s="121"/>
      <c r="PGV236" s="121"/>
      <c r="PGW236" s="120"/>
      <c r="PGX236" s="125"/>
      <c r="PGY236" s="121"/>
      <c r="PGZ236" s="121"/>
      <c r="PHA236" s="15"/>
      <c r="PHB236" s="15"/>
      <c r="PHC236" s="120"/>
      <c r="PHD236" s="120"/>
      <c r="PHE236" s="121"/>
      <c r="PHF236" s="121"/>
      <c r="PHG236" s="120"/>
      <c r="PHH236" s="122"/>
      <c r="PHI236" s="123"/>
      <c r="PHJ236" s="124"/>
      <c r="PHK236" s="123"/>
      <c r="PHL236" s="121"/>
      <c r="PHM236" s="121"/>
      <c r="PHN236" s="121"/>
      <c r="PHO236" s="121"/>
      <c r="PHP236" s="121"/>
      <c r="PHQ236" s="121"/>
      <c r="PHR236" s="120"/>
      <c r="PHS236" s="125"/>
      <c r="PHT236" s="121"/>
      <c r="PHU236" s="121"/>
      <c r="PHV236" s="15"/>
      <c r="PHW236" s="15"/>
      <c r="PHX236" s="120"/>
      <c r="PHY236" s="120"/>
      <c r="PHZ236" s="121"/>
      <c r="PIA236" s="121"/>
      <c r="PIB236" s="120"/>
      <c r="PIC236" s="122"/>
      <c r="PID236" s="123"/>
      <c r="PIE236" s="124"/>
      <c r="PIF236" s="123"/>
      <c r="PIG236" s="121"/>
      <c r="PIH236" s="121"/>
      <c r="PII236" s="121"/>
      <c r="PIJ236" s="121"/>
      <c r="PIK236" s="121"/>
      <c r="PIL236" s="121"/>
      <c r="PIM236" s="120"/>
      <c r="PIN236" s="125"/>
      <c r="PIO236" s="121"/>
      <c r="PIP236" s="121"/>
      <c r="PIQ236" s="15"/>
      <c r="PIR236" s="15"/>
      <c r="PIS236" s="120"/>
      <c r="PIT236" s="120"/>
      <c r="PIU236" s="121"/>
      <c r="PIV236" s="121"/>
      <c r="PIW236" s="120"/>
      <c r="PIX236" s="122"/>
      <c r="PIY236" s="123"/>
      <c r="PIZ236" s="124"/>
      <c r="PJA236" s="123"/>
      <c r="PJB236" s="121"/>
      <c r="PJC236" s="121"/>
      <c r="PJD236" s="121"/>
      <c r="PJE236" s="121"/>
      <c r="PJF236" s="121"/>
      <c r="PJG236" s="121"/>
      <c r="PJH236" s="120"/>
      <c r="PJI236" s="125"/>
      <c r="PJJ236" s="121"/>
      <c r="PJK236" s="121"/>
      <c r="PJL236" s="15"/>
      <c r="PJM236" s="15"/>
      <c r="PJN236" s="120"/>
      <c r="PJO236" s="120"/>
      <c r="PJP236" s="121"/>
      <c r="PJQ236" s="121"/>
      <c r="PJR236" s="120"/>
      <c r="PJS236" s="122"/>
      <c r="PJT236" s="123"/>
      <c r="PJU236" s="124"/>
      <c r="PJV236" s="123"/>
      <c r="PJW236" s="121"/>
      <c r="PJX236" s="121"/>
      <c r="PJY236" s="121"/>
      <c r="PJZ236" s="121"/>
      <c r="PKA236" s="121"/>
      <c r="PKB236" s="121"/>
      <c r="PKC236" s="120"/>
      <c r="PKD236" s="125"/>
      <c r="PKE236" s="121"/>
      <c r="PKF236" s="121"/>
      <c r="PKG236" s="15"/>
      <c r="PKH236" s="15"/>
      <c r="PKI236" s="120"/>
      <c r="PKJ236" s="120"/>
      <c r="PKK236" s="121"/>
      <c r="PKL236" s="121"/>
      <c r="PKM236" s="120"/>
      <c r="PKN236" s="122"/>
      <c r="PKO236" s="123"/>
      <c r="PKP236" s="124"/>
      <c r="PKQ236" s="123"/>
      <c r="PKR236" s="121"/>
      <c r="PKS236" s="121"/>
      <c r="PKT236" s="121"/>
      <c r="PKU236" s="121"/>
      <c r="PKV236" s="121"/>
      <c r="PKW236" s="121"/>
      <c r="PKX236" s="120"/>
      <c r="PKY236" s="125"/>
      <c r="PKZ236" s="121"/>
      <c r="PLA236" s="121"/>
      <c r="PLB236" s="15"/>
      <c r="PLC236" s="15"/>
      <c r="PLD236" s="120"/>
      <c r="PLE236" s="120"/>
      <c r="PLF236" s="121"/>
      <c r="PLG236" s="121"/>
      <c r="PLH236" s="120"/>
      <c r="PLI236" s="122"/>
      <c r="PLJ236" s="123"/>
      <c r="PLK236" s="124"/>
      <c r="PLL236" s="123"/>
      <c r="PLM236" s="121"/>
      <c r="PLN236" s="121"/>
      <c r="PLO236" s="121"/>
      <c r="PLP236" s="121"/>
      <c r="PLQ236" s="121"/>
      <c r="PLR236" s="121"/>
      <c r="PLS236" s="120"/>
      <c r="PLT236" s="125"/>
      <c r="PLU236" s="121"/>
      <c r="PLV236" s="121"/>
      <c r="PLW236" s="15"/>
      <c r="PLX236" s="15"/>
      <c r="PLY236" s="120"/>
      <c r="PLZ236" s="120"/>
      <c r="PMA236" s="121"/>
      <c r="PMB236" s="121"/>
      <c r="PMC236" s="120"/>
      <c r="PMD236" s="122"/>
      <c r="PME236" s="123"/>
      <c r="PMF236" s="124"/>
      <c r="PMG236" s="123"/>
      <c r="PMH236" s="121"/>
      <c r="PMI236" s="121"/>
      <c r="PMJ236" s="121"/>
      <c r="PMK236" s="121"/>
      <c r="PML236" s="121"/>
      <c r="PMM236" s="121"/>
      <c r="PMN236" s="120"/>
      <c r="PMO236" s="125"/>
      <c r="PMP236" s="121"/>
      <c r="PMQ236" s="121"/>
      <c r="PMR236" s="15"/>
      <c r="PMS236" s="15"/>
      <c r="PMT236" s="120"/>
      <c r="PMU236" s="120"/>
      <c r="PMV236" s="121"/>
      <c r="PMW236" s="121"/>
      <c r="PMX236" s="120"/>
      <c r="PMY236" s="122"/>
      <c r="PMZ236" s="123"/>
      <c r="PNA236" s="124"/>
      <c r="PNB236" s="123"/>
      <c r="PNC236" s="121"/>
      <c r="PND236" s="121"/>
      <c r="PNE236" s="121"/>
      <c r="PNF236" s="121"/>
      <c r="PNG236" s="121"/>
      <c r="PNH236" s="121"/>
      <c r="PNI236" s="120"/>
      <c r="PNJ236" s="125"/>
      <c r="PNK236" s="121"/>
      <c r="PNL236" s="121"/>
      <c r="PNM236" s="15"/>
      <c r="PNN236" s="15"/>
      <c r="PNO236" s="120"/>
      <c r="PNP236" s="120"/>
      <c r="PNQ236" s="121"/>
      <c r="PNR236" s="121"/>
      <c r="PNS236" s="120"/>
      <c r="PNT236" s="122"/>
      <c r="PNU236" s="123"/>
      <c r="PNV236" s="124"/>
      <c r="PNW236" s="123"/>
      <c r="PNX236" s="121"/>
      <c r="PNY236" s="121"/>
      <c r="PNZ236" s="121"/>
      <c r="POA236" s="121"/>
      <c r="POB236" s="121"/>
      <c r="POC236" s="121"/>
      <c r="POD236" s="120"/>
      <c r="POE236" s="125"/>
      <c r="POF236" s="121"/>
      <c r="POG236" s="121"/>
      <c r="POH236" s="15"/>
      <c r="POI236" s="15"/>
      <c r="POJ236" s="120"/>
      <c r="POK236" s="120"/>
      <c r="POL236" s="121"/>
      <c r="POM236" s="121"/>
      <c r="PON236" s="120"/>
      <c r="POO236" s="122"/>
      <c r="POP236" s="123"/>
      <c r="POQ236" s="124"/>
      <c r="POR236" s="123"/>
      <c r="POS236" s="121"/>
      <c r="POT236" s="121"/>
      <c r="POU236" s="121"/>
      <c r="POV236" s="121"/>
      <c r="POW236" s="121"/>
      <c r="POX236" s="121"/>
      <c r="POY236" s="120"/>
      <c r="POZ236" s="125"/>
      <c r="PPA236" s="121"/>
      <c r="PPB236" s="121"/>
      <c r="PPC236" s="15"/>
      <c r="PPD236" s="15"/>
      <c r="PPE236" s="120"/>
      <c r="PPF236" s="120"/>
      <c r="PPG236" s="121"/>
      <c r="PPH236" s="121"/>
      <c r="PPI236" s="120"/>
      <c r="PPJ236" s="122"/>
      <c r="PPK236" s="123"/>
      <c r="PPL236" s="124"/>
      <c r="PPM236" s="123"/>
      <c r="PPN236" s="121"/>
      <c r="PPO236" s="121"/>
      <c r="PPP236" s="121"/>
      <c r="PPQ236" s="121"/>
      <c r="PPR236" s="121"/>
      <c r="PPS236" s="121"/>
      <c r="PPT236" s="120"/>
      <c r="PPU236" s="125"/>
      <c r="PPV236" s="121"/>
      <c r="PPW236" s="121"/>
      <c r="PPX236" s="15"/>
      <c r="PPY236" s="15"/>
      <c r="PPZ236" s="120"/>
      <c r="PQA236" s="120"/>
      <c r="PQB236" s="121"/>
      <c r="PQC236" s="121"/>
      <c r="PQD236" s="120"/>
      <c r="PQE236" s="122"/>
      <c r="PQF236" s="123"/>
      <c r="PQG236" s="124"/>
      <c r="PQH236" s="123"/>
      <c r="PQI236" s="121"/>
      <c r="PQJ236" s="121"/>
      <c r="PQK236" s="121"/>
      <c r="PQL236" s="121"/>
      <c r="PQM236" s="121"/>
      <c r="PQN236" s="121"/>
      <c r="PQO236" s="120"/>
      <c r="PQP236" s="125"/>
      <c r="PQQ236" s="121"/>
      <c r="PQR236" s="121"/>
      <c r="PQS236" s="15"/>
      <c r="PQT236" s="15"/>
      <c r="PQU236" s="120"/>
      <c r="PQV236" s="120"/>
      <c r="PQW236" s="121"/>
      <c r="PQX236" s="121"/>
      <c r="PQY236" s="120"/>
      <c r="PQZ236" s="122"/>
      <c r="PRA236" s="123"/>
      <c r="PRB236" s="124"/>
      <c r="PRC236" s="123"/>
      <c r="PRD236" s="121"/>
      <c r="PRE236" s="121"/>
      <c r="PRF236" s="121"/>
      <c r="PRG236" s="121"/>
      <c r="PRH236" s="121"/>
      <c r="PRI236" s="121"/>
      <c r="PRJ236" s="120"/>
      <c r="PRK236" s="125"/>
      <c r="PRL236" s="121"/>
      <c r="PRM236" s="121"/>
      <c r="PRN236" s="15"/>
      <c r="PRO236" s="15"/>
      <c r="PRP236" s="120"/>
      <c r="PRQ236" s="120"/>
      <c r="PRR236" s="121"/>
      <c r="PRS236" s="121"/>
      <c r="PRT236" s="120"/>
      <c r="PRU236" s="122"/>
      <c r="PRV236" s="123"/>
      <c r="PRW236" s="124"/>
      <c r="PRX236" s="123"/>
      <c r="PRY236" s="121"/>
      <c r="PRZ236" s="121"/>
      <c r="PSA236" s="121"/>
      <c r="PSB236" s="121"/>
      <c r="PSC236" s="121"/>
      <c r="PSD236" s="121"/>
      <c r="PSE236" s="120"/>
      <c r="PSF236" s="125"/>
      <c r="PSG236" s="121"/>
      <c r="PSH236" s="121"/>
      <c r="PSI236" s="15"/>
      <c r="PSJ236" s="15"/>
      <c r="PSK236" s="120"/>
      <c r="PSL236" s="120"/>
      <c r="PSM236" s="121"/>
      <c r="PSN236" s="121"/>
      <c r="PSO236" s="120"/>
      <c r="PSP236" s="122"/>
      <c r="PSQ236" s="123"/>
      <c r="PSR236" s="124"/>
      <c r="PSS236" s="123"/>
      <c r="PST236" s="121"/>
      <c r="PSU236" s="121"/>
      <c r="PSV236" s="121"/>
      <c r="PSW236" s="121"/>
      <c r="PSX236" s="121"/>
      <c r="PSY236" s="121"/>
      <c r="PSZ236" s="120"/>
      <c r="PTA236" s="125"/>
      <c r="PTB236" s="121"/>
      <c r="PTC236" s="121"/>
      <c r="PTD236" s="15"/>
      <c r="PTE236" s="15"/>
      <c r="PTF236" s="120"/>
      <c r="PTG236" s="120"/>
      <c r="PTH236" s="121"/>
      <c r="PTI236" s="121"/>
      <c r="PTJ236" s="120"/>
      <c r="PTK236" s="122"/>
      <c r="PTL236" s="123"/>
      <c r="PTM236" s="124"/>
      <c r="PTN236" s="123"/>
      <c r="PTO236" s="121"/>
      <c r="PTP236" s="121"/>
      <c r="PTQ236" s="121"/>
      <c r="PTR236" s="121"/>
      <c r="PTS236" s="121"/>
      <c r="PTT236" s="121"/>
      <c r="PTU236" s="120"/>
      <c r="PTV236" s="125"/>
      <c r="PTW236" s="121"/>
      <c r="PTX236" s="121"/>
      <c r="PTY236" s="15"/>
      <c r="PTZ236" s="15"/>
      <c r="PUA236" s="120"/>
      <c r="PUB236" s="120"/>
      <c r="PUC236" s="121"/>
      <c r="PUD236" s="121"/>
      <c r="PUE236" s="120"/>
      <c r="PUF236" s="122"/>
      <c r="PUG236" s="123"/>
      <c r="PUH236" s="124"/>
      <c r="PUI236" s="123"/>
      <c r="PUJ236" s="121"/>
      <c r="PUK236" s="121"/>
      <c r="PUL236" s="121"/>
      <c r="PUM236" s="121"/>
      <c r="PUN236" s="121"/>
      <c r="PUO236" s="121"/>
      <c r="PUP236" s="120"/>
      <c r="PUQ236" s="125"/>
      <c r="PUR236" s="121"/>
      <c r="PUS236" s="121"/>
      <c r="PUT236" s="15"/>
      <c r="PUU236" s="15"/>
      <c r="PUV236" s="120"/>
      <c r="PUW236" s="120"/>
      <c r="PUX236" s="121"/>
      <c r="PUY236" s="121"/>
      <c r="PUZ236" s="120"/>
      <c r="PVA236" s="122"/>
      <c r="PVB236" s="123"/>
      <c r="PVC236" s="124"/>
      <c r="PVD236" s="123"/>
      <c r="PVE236" s="121"/>
      <c r="PVF236" s="121"/>
      <c r="PVG236" s="121"/>
      <c r="PVH236" s="121"/>
      <c r="PVI236" s="121"/>
      <c r="PVJ236" s="121"/>
      <c r="PVK236" s="120"/>
      <c r="PVL236" s="125"/>
      <c r="PVM236" s="121"/>
      <c r="PVN236" s="121"/>
      <c r="PVO236" s="15"/>
      <c r="PVP236" s="15"/>
      <c r="PVQ236" s="120"/>
      <c r="PVR236" s="120"/>
      <c r="PVS236" s="121"/>
      <c r="PVT236" s="121"/>
      <c r="PVU236" s="120"/>
      <c r="PVV236" s="122"/>
      <c r="PVW236" s="123"/>
      <c r="PVX236" s="124"/>
      <c r="PVY236" s="123"/>
      <c r="PVZ236" s="121"/>
      <c r="PWA236" s="121"/>
      <c r="PWB236" s="121"/>
      <c r="PWC236" s="121"/>
      <c r="PWD236" s="121"/>
      <c r="PWE236" s="121"/>
      <c r="PWF236" s="120"/>
      <c r="PWG236" s="125"/>
      <c r="PWH236" s="121"/>
      <c r="PWI236" s="121"/>
      <c r="PWJ236" s="15"/>
      <c r="PWK236" s="15"/>
      <c r="PWL236" s="120"/>
      <c r="PWM236" s="120"/>
      <c r="PWN236" s="121"/>
      <c r="PWO236" s="121"/>
      <c r="PWP236" s="120"/>
      <c r="PWQ236" s="122"/>
      <c r="PWR236" s="123"/>
      <c r="PWS236" s="124"/>
      <c r="PWT236" s="123"/>
      <c r="PWU236" s="121"/>
      <c r="PWV236" s="121"/>
      <c r="PWW236" s="121"/>
      <c r="PWX236" s="121"/>
      <c r="PWY236" s="121"/>
      <c r="PWZ236" s="121"/>
      <c r="PXA236" s="120"/>
      <c r="PXB236" s="125"/>
      <c r="PXC236" s="121"/>
      <c r="PXD236" s="121"/>
      <c r="PXE236" s="15"/>
      <c r="PXF236" s="15"/>
      <c r="PXG236" s="120"/>
      <c r="PXH236" s="120"/>
      <c r="PXI236" s="121"/>
      <c r="PXJ236" s="121"/>
      <c r="PXK236" s="120"/>
      <c r="PXL236" s="122"/>
      <c r="PXM236" s="123"/>
      <c r="PXN236" s="124"/>
      <c r="PXO236" s="123"/>
      <c r="PXP236" s="121"/>
      <c r="PXQ236" s="121"/>
      <c r="PXR236" s="121"/>
      <c r="PXS236" s="121"/>
      <c r="PXT236" s="121"/>
      <c r="PXU236" s="121"/>
      <c r="PXV236" s="120"/>
      <c r="PXW236" s="125"/>
      <c r="PXX236" s="121"/>
      <c r="PXY236" s="121"/>
      <c r="PXZ236" s="15"/>
      <c r="PYA236" s="15"/>
      <c r="PYB236" s="120"/>
      <c r="PYC236" s="120"/>
      <c r="PYD236" s="121"/>
      <c r="PYE236" s="121"/>
      <c r="PYF236" s="120"/>
      <c r="PYG236" s="122"/>
      <c r="PYH236" s="123"/>
      <c r="PYI236" s="124"/>
      <c r="PYJ236" s="123"/>
      <c r="PYK236" s="121"/>
      <c r="PYL236" s="121"/>
      <c r="PYM236" s="121"/>
      <c r="PYN236" s="121"/>
      <c r="PYO236" s="121"/>
      <c r="PYP236" s="121"/>
      <c r="PYQ236" s="120"/>
      <c r="PYR236" s="125"/>
      <c r="PYS236" s="121"/>
      <c r="PYT236" s="121"/>
      <c r="PYU236" s="15"/>
      <c r="PYV236" s="15"/>
      <c r="PYW236" s="120"/>
      <c r="PYX236" s="120"/>
      <c r="PYY236" s="121"/>
      <c r="PYZ236" s="121"/>
      <c r="PZA236" s="120"/>
      <c r="PZB236" s="122"/>
      <c r="PZC236" s="123"/>
      <c r="PZD236" s="124"/>
      <c r="PZE236" s="123"/>
      <c r="PZF236" s="121"/>
      <c r="PZG236" s="121"/>
      <c r="PZH236" s="121"/>
      <c r="PZI236" s="121"/>
      <c r="PZJ236" s="121"/>
      <c r="PZK236" s="121"/>
      <c r="PZL236" s="120"/>
      <c r="PZM236" s="125"/>
      <c r="PZN236" s="121"/>
      <c r="PZO236" s="121"/>
      <c r="PZP236" s="15"/>
      <c r="PZQ236" s="15"/>
      <c r="PZR236" s="120"/>
      <c r="PZS236" s="120"/>
      <c r="PZT236" s="121"/>
      <c r="PZU236" s="121"/>
      <c r="PZV236" s="120"/>
      <c r="PZW236" s="122"/>
      <c r="PZX236" s="123"/>
      <c r="PZY236" s="124"/>
      <c r="PZZ236" s="123"/>
      <c r="QAA236" s="121"/>
      <c r="QAB236" s="121"/>
      <c r="QAC236" s="121"/>
      <c r="QAD236" s="121"/>
      <c r="QAE236" s="121"/>
      <c r="QAF236" s="121"/>
      <c r="QAG236" s="120"/>
      <c r="QAH236" s="125"/>
      <c r="QAI236" s="121"/>
      <c r="QAJ236" s="121"/>
      <c r="QAK236" s="15"/>
      <c r="QAL236" s="15"/>
      <c r="QAM236" s="120"/>
      <c r="QAN236" s="120"/>
      <c r="QAO236" s="121"/>
      <c r="QAP236" s="121"/>
      <c r="QAQ236" s="120"/>
      <c r="QAR236" s="122"/>
      <c r="QAS236" s="123"/>
      <c r="QAT236" s="124"/>
      <c r="QAU236" s="123"/>
      <c r="QAV236" s="121"/>
      <c r="QAW236" s="121"/>
      <c r="QAX236" s="121"/>
      <c r="QAY236" s="121"/>
      <c r="QAZ236" s="121"/>
      <c r="QBA236" s="121"/>
      <c r="QBB236" s="120"/>
      <c r="QBC236" s="125"/>
      <c r="QBD236" s="121"/>
      <c r="QBE236" s="121"/>
      <c r="QBF236" s="15"/>
      <c r="QBG236" s="15"/>
      <c r="QBH236" s="120"/>
      <c r="QBI236" s="120"/>
      <c r="QBJ236" s="121"/>
      <c r="QBK236" s="121"/>
      <c r="QBL236" s="120"/>
      <c r="QBM236" s="122"/>
      <c r="QBN236" s="123"/>
      <c r="QBO236" s="124"/>
      <c r="QBP236" s="123"/>
      <c r="QBQ236" s="121"/>
      <c r="QBR236" s="121"/>
      <c r="QBS236" s="121"/>
      <c r="QBT236" s="121"/>
      <c r="QBU236" s="121"/>
      <c r="QBV236" s="121"/>
      <c r="QBW236" s="120"/>
      <c r="QBX236" s="125"/>
      <c r="QBY236" s="121"/>
      <c r="QBZ236" s="121"/>
      <c r="QCA236" s="15"/>
      <c r="QCB236" s="15"/>
      <c r="QCC236" s="120"/>
      <c r="QCD236" s="120"/>
      <c r="QCE236" s="121"/>
      <c r="QCF236" s="121"/>
      <c r="QCG236" s="120"/>
      <c r="QCH236" s="122"/>
      <c r="QCI236" s="123"/>
      <c r="QCJ236" s="124"/>
      <c r="QCK236" s="123"/>
      <c r="QCL236" s="121"/>
      <c r="QCM236" s="121"/>
      <c r="QCN236" s="121"/>
      <c r="QCO236" s="121"/>
      <c r="QCP236" s="121"/>
      <c r="QCQ236" s="121"/>
      <c r="QCR236" s="120"/>
      <c r="QCS236" s="125"/>
      <c r="QCT236" s="121"/>
      <c r="QCU236" s="121"/>
      <c r="QCV236" s="15"/>
      <c r="QCW236" s="15"/>
      <c r="QCX236" s="120"/>
      <c r="QCY236" s="120"/>
      <c r="QCZ236" s="121"/>
      <c r="QDA236" s="121"/>
      <c r="QDB236" s="120"/>
      <c r="QDC236" s="122"/>
      <c r="QDD236" s="123"/>
      <c r="QDE236" s="124"/>
      <c r="QDF236" s="123"/>
      <c r="QDG236" s="121"/>
      <c r="QDH236" s="121"/>
      <c r="QDI236" s="121"/>
      <c r="QDJ236" s="121"/>
      <c r="QDK236" s="121"/>
      <c r="QDL236" s="121"/>
      <c r="QDM236" s="120"/>
      <c r="QDN236" s="125"/>
      <c r="QDO236" s="121"/>
      <c r="QDP236" s="121"/>
      <c r="QDQ236" s="15"/>
      <c r="QDR236" s="15"/>
      <c r="QDS236" s="120"/>
      <c r="QDT236" s="120"/>
      <c r="QDU236" s="121"/>
      <c r="QDV236" s="121"/>
      <c r="QDW236" s="120"/>
      <c r="QDX236" s="122"/>
      <c r="QDY236" s="123"/>
      <c r="QDZ236" s="124"/>
      <c r="QEA236" s="123"/>
      <c r="QEB236" s="121"/>
      <c r="QEC236" s="121"/>
      <c r="QED236" s="121"/>
      <c r="QEE236" s="121"/>
      <c r="QEF236" s="121"/>
      <c r="QEG236" s="121"/>
      <c r="QEH236" s="120"/>
      <c r="QEI236" s="125"/>
      <c r="QEJ236" s="121"/>
      <c r="QEK236" s="121"/>
      <c r="QEL236" s="15"/>
      <c r="QEM236" s="15"/>
      <c r="QEN236" s="120"/>
      <c r="QEO236" s="120"/>
      <c r="QEP236" s="121"/>
      <c r="QEQ236" s="121"/>
      <c r="QER236" s="120"/>
      <c r="QES236" s="122"/>
      <c r="QET236" s="123"/>
      <c r="QEU236" s="124"/>
      <c r="QEV236" s="123"/>
      <c r="QEW236" s="121"/>
      <c r="QEX236" s="121"/>
      <c r="QEY236" s="121"/>
      <c r="QEZ236" s="121"/>
      <c r="QFA236" s="121"/>
      <c r="QFB236" s="121"/>
      <c r="QFC236" s="120"/>
      <c r="QFD236" s="125"/>
      <c r="QFE236" s="121"/>
      <c r="QFF236" s="121"/>
      <c r="QFG236" s="15"/>
      <c r="QFH236" s="15"/>
      <c r="QFI236" s="120"/>
      <c r="QFJ236" s="120"/>
      <c r="QFK236" s="121"/>
      <c r="QFL236" s="121"/>
      <c r="QFM236" s="120"/>
      <c r="QFN236" s="122"/>
      <c r="QFO236" s="123"/>
      <c r="QFP236" s="124"/>
      <c r="QFQ236" s="123"/>
      <c r="QFR236" s="121"/>
      <c r="QFS236" s="121"/>
      <c r="QFT236" s="121"/>
      <c r="QFU236" s="121"/>
      <c r="QFV236" s="121"/>
      <c r="QFW236" s="121"/>
      <c r="QFX236" s="120"/>
      <c r="QFY236" s="125"/>
      <c r="QFZ236" s="121"/>
      <c r="QGA236" s="121"/>
      <c r="QGB236" s="15"/>
      <c r="QGC236" s="15"/>
      <c r="QGD236" s="120"/>
      <c r="QGE236" s="120"/>
      <c r="QGF236" s="121"/>
      <c r="QGG236" s="121"/>
      <c r="QGH236" s="120"/>
      <c r="QGI236" s="122"/>
      <c r="QGJ236" s="123"/>
      <c r="QGK236" s="124"/>
      <c r="QGL236" s="123"/>
      <c r="QGM236" s="121"/>
      <c r="QGN236" s="121"/>
      <c r="QGO236" s="121"/>
      <c r="QGP236" s="121"/>
      <c r="QGQ236" s="121"/>
      <c r="QGR236" s="121"/>
      <c r="QGS236" s="120"/>
      <c r="QGT236" s="125"/>
      <c r="QGU236" s="121"/>
      <c r="QGV236" s="121"/>
      <c r="QGW236" s="15"/>
      <c r="QGX236" s="15"/>
      <c r="QGY236" s="120"/>
      <c r="QGZ236" s="120"/>
      <c r="QHA236" s="121"/>
      <c r="QHB236" s="121"/>
      <c r="QHC236" s="120"/>
      <c r="QHD236" s="122"/>
      <c r="QHE236" s="123"/>
      <c r="QHF236" s="124"/>
      <c r="QHG236" s="123"/>
      <c r="QHH236" s="121"/>
      <c r="QHI236" s="121"/>
      <c r="QHJ236" s="121"/>
      <c r="QHK236" s="121"/>
      <c r="QHL236" s="121"/>
      <c r="QHM236" s="121"/>
      <c r="QHN236" s="120"/>
      <c r="QHO236" s="125"/>
      <c r="QHP236" s="121"/>
      <c r="QHQ236" s="121"/>
      <c r="QHR236" s="15"/>
      <c r="QHS236" s="15"/>
      <c r="QHT236" s="120"/>
      <c r="QHU236" s="120"/>
      <c r="QHV236" s="121"/>
      <c r="QHW236" s="121"/>
      <c r="QHX236" s="120"/>
      <c r="QHY236" s="122"/>
      <c r="QHZ236" s="123"/>
      <c r="QIA236" s="124"/>
      <c r="QIB236" s="123"/>
      <c r="QIC236" s="121"/>
      <c r="QID236" s="121"/>
      <c r="QIE236" s="121"/>
      <c r="QIF236" s="121"/>
      <c r="QIG236" s="121"/>
      <c r="QIH236" s="121"/>
      <c r="QII236" s="120"/>
      <c r="QIJ236" s="125"/>
      <c r="QIK236" s="121"/>
      <c r="QIL236" s="121"/>
      <c r="QIM236" s="15"/>
      <c r="QIN236" s="15"/>
      <c r="QIO236" s="120"/>
      <c r="QIP236" s="120"/>
      <c r="QIQ236" s="121"/>
      <c r="QIR236" s="121"/>
      <c r="QIS236" s="120"/>
      <c r="QIT236" s="122"/>
      <c r="QIU236" s="123"/>
      <c r="QIV236" s="124"/>
      <c r="QIW236" s="123"/>
      <c r="QIX236" s="121"/>
      <c r="QIY236" s="121"/>
      <c r="QIZ236" s="121"/>
      <c r="QJA236" s="121"/>
      <c r="QJB236" s="121"/>
      <c r="QJC236" s="121"/>
      <c r="QJD236" s="120"/>
      <c r="QJE236" s="125"/>
      <c r="QJF236" s="121"/>
      <c r="QJG236" s="121"/>
      <c r="QJH236" s="15"/>
      <c r="QJI236" s="15"/>
      <c r="QJJ236" s="120"/>
      <c r="QJK236" s="120"/>
      <c r="QJL236" s="121"/>
      <c r="QJM236" s="121"/>
      <c r="QJN236" s="120"/>
      <c r="QJO236" s="122"/>
      <c r="QJP236" s="123"/>
      <c r="QJQ236" s="124"/>
      <c r="QJR236" s="123"/>
      <c r="QJS236" s="121"/>
      <c r="QJT236" s="121"/>
      <c r="QJU236" s="121"/>
      <c r="QJV236" s="121"/>
      <c r="QJW236" s="121"/>
      <c r="QJX236" s="121"/>
      <c r="QJY236" s="120"/>
      <c r="QJZ236" s="125"/>
      <c r="QKA236" s="121"/>
      <c r="QKB236" s="121"/>
      <c r="QKC236" s="15"/>
      <c r="QKD236" s="15"/>
      <c r="QKE236" s="120"/>
      <c r="QKF236" s="120"/>
      <c r="QKG236" s="121"/>
      <c r="QKH236" s="121"/>
      <c r="QKI236" s="120"/>
      <c r="QKJ236" s="122"/>
      <c r="QKK236" s="123"/>
      <c r="QKL236" s="124"/>
      <c r="QKM236" s="123"/>
      <c r="QKN236" s="121"/>
      <c r="QKO236" s="121"/>
      <c r="QKP236" s="121"/>
      <c r="QKQ236" s="121"/>
      <c r="QKR236" s="121"/>
      <c r="QKS236" s="121"/>
      <c r="QKT236" s="120"/>
      <c r="QKU236" s="125"/>
      <c r="QKV236" s="121"/>
      <c r="QKW236" s="121"/>
      <c r="QKX236" s="15"/>
      <c r="QKY236" s="15"/>
      <c r="QKZ236" s="120"/>
      <c r="QLA236" s="120"/>
      <c r="QLB236" s="121"/>
      <c r="QLC236" s="121"/>
      <c r="QLD236" s="120"/>
      <c r="QLE236" s="122"/>
      <c r="QLF236" s="123"/>
      <c r="QLG236" s="124"/>
      <c r="QLH236" s="123"/>
      <c r="QLI236" s="121"/>
      <c r="QLJ236" s="121"/>
      <c r="QLK236" s="121"/>
      <c r="QLL236" s="121"/>
      <c r="QLM236" s="121"/>
      <c r="QLN236" s="121"/>
      <c r="QLO236" s="120"/>
      <c r="QLP236" s="125"/>
      <c r="QLQ236" s="121"/>
      <c r="QLR236" s="121"/>
      <c r="QLS236" s="15"/>
      <c r="QLT236" s="15"/>
      <c r="QLU236" s="120"/>
      <c r="QLV236" s="120"/>
      <c r="QLW236" s="121"/>
      <c r="QLX236" s="121"/>
      <c r="QLY236" s="120"/>
      <c r="QLZ236" s="122"/>
      <c r="QMA236" s="123"/>
      <c r="QMB236" s="124"/>
      <c r="QMC236" s="123"/>
      <c r="QMD236" s="121"/>
      <c r="QME236" s="121"/>
      <c r="QMF236" s="121"/>
      <c r="QMG236" s="121"/>
      <c r="QMH236" s="121"/>
      <c r="QMI236" s="121"/>
      <c r="QMJ236" s="120"/>
      <c r="QMK236" s="125"/>
      <c r="QML236" s="121"/>
      <c r="QMM236" s="121"/>
      <c r="QMN236" s="15"/>
      <c r="QMO236" s="15"/>
      <c r="QMP236" s="120"/>
      <c r="QMQ236" s="120"/>
      <c r="QMR236" s="121"/>
      <c r="QMS236" s="121"/>
      <c r="QMT236" s="120"/>
      <c r="QMU236" s="122"/>
      <c r="QMV236" s="123"/>
      <c r="QMW236" s="124"/>
      <c r="QMX236" s="123"/>
      <c r="QMY236" s="121"/>
      <c r="QMZ236" s="121"/>
      <c r="QNA236" s="121"/>
      <c r="QNB236" s="121"/>
      <c r="QNC236" s="121"/>
      <c r="QND236" s="121"/>
      <c r="QNE236" s="120"/>
      <c r="QNF236" s="125"/>
      <c r="QNG236" s="121"/>
      <c r="QNH236" s="121"/>
      <c r="QNI236" s="15"/>
      <c r="QNJ236" s="15"/>
      <c r="QNK236" s="120"/>
      <c r="QNL236" s="120"/>
      <c r="QNM236" s="121"/>
      <c r="QNN236" s="121"/>
      <c r="QNO236" s="120"/>
      <c r="QNP236" s="122"/>
      <c r="QNQ236" s="123"/>
      <c r="QNR236" s="124"/>
      <c r="QNS236" s="123"/>
      <c r="QNT236" s="121"/>
      <c r="QNU236" s="121"/>
      <c r="QNV236" s="121"/>
      <c r="QNW236" s="121"/>
      <c r="QNX236" s="121"/>
      <c r="QNY236" s="121"/>
      <c r="QNZ236" s="120"/>
      <c r="QOA236" s="125"/>
      <c r="QOB236" s="121"/>
      <c r="QOC236" s="121"/>
      <c r="QOD236" s="15"/>
      <c r="QOE236" s="15"/>
      <c r="QOF236" s="120"/>
      <c r="QOG236" s="120"/>
      <c r="QOH236" s="121"/>
      <c r="QOI236" s="121"/>
      <c r="QOJ236" s="120"/>
      <c r="QOK236" s="122"/>
      <c r="QOL236" s="123"/>
      <c r="QOM236" s="124"/>
      <c r="QON236" s="123"/>
      <c r="QOO236" s="121"/>
      <c r="QOP236" s="121"/>
      <c r="QOQ236" s="121"/>
      <c r="QOR236" s="121"/>
      <c r="QOS236" s="121"/>
      <c r="QOT236" s="121"/>
      <c r="QOU236" s="120"/>
      <c r="QOV236" s="125"/>
      <c r="QOW236" s="121"/>
      <c r="QOX236" s="121"/>
      <c r="QOY236" s="15"/>
      <c r="QOZ236" s="15"/>
      <c r="QPA236" s="120"/>
      <c r="QPB236" s="120"/>
      <c r="QPC236" s="121"/>
      <c r="QPD236" s="121"/>
      <c r="QPE236" s="120"/>
      <c r="QPF236" s="122"/>
      <c r="QPG236" s="123"/>
      <c r="QPH236" s="124"/>
      <c r="QPI236" s="123"/>
      <c r="QPJ236" s="121"/>
      <c r="QPK236" s="121"/>
      <c r="QPL236" s="121"/>
      <c r="QPM236" s="121"/>
      <c r="QPN236" s="121"/>
      <c r="QPO236" s="121"/>
      <c r="QPP236" s="120"/>
      <c r="QPQ236" s="125"/>
      <c r="QPR236" s="121"/>
      <c r="QPS236" s="121"/>
      <c r="QPT236" s="15"/>
      <c r="QPU236" s="15"/>
      <c r="QPV236" s="120"/>
      <c r="QPW236" s="120"/>
      <c r="QPX236" s="121"/>
      <c r="QPY236" s="121"/>
      <c r="QPZ236" s="120"/>
      <c r="QQA236" s="122"/>
      <c r="QQB236" s="123"/>
      <c r="QQC236" s="124"/>
      <c r="QQD236" s="123"/>
      <c r="QQE236" s="121"/>
      <c r="QQF236" s="121"/>
      <c r="QQG236" s="121"/>
      <c r="QQH236" s="121"/>
      <c r="QQI236" s="121"/>
      <c r="QQJ236" s="121"/>
      <c r="QQK236" s="120"/>
      <c r="QQL236" s="125"/>
      <c r="QQM236" s="121"/>
      <c r="QQN236" s="121"/>
      <c r="QQO236" s="15"/>
      <c r="QQP236" s="15"/>
      <c r="QQQ236" s="120"/>
      <c r="QQR236" s="120"/>
      <c r="QQS236" s="121"/>
      <c r="QQT236" s="121"/>
      <c r="QQU236" s="120"/>
      <c r="QQV236" s="122"/>
      <c r="QQW236" s="123"/>
      <c r="QQX236" s="124"/>
      <c r="QQY236" s="123"/>
      <c r="QQZ236" s="121"/>
      <c r="QRA236" s="121"/>
      <c r="QRB236" s="121"/>
      <c r="QRC236" s="121"/>
      <c r="QRD236" s="121"/>
      <c r="QRE236" s="121"/>
      <c r="QRF236" s="120"/>
      <c r="QRG236" s="125"/>
      <c r="QRH236" s="121"/>
      <c r="QRI236" s="121"/>
      <c r="QRJ236" s="15"/>
      <c r="QRK236" s="15"/>
      <c r="QRL236" s="120"/>
      <c r="QRM236" s="120"/>
      <c r="QRN236" s="121"/>
      <c r="QRO236" s="121"/>
      <c r="QRP236" s="120"/>
      <c r="QRQ236" s="122"/>
      <c r="QRR236" s="123"/>
      <c r="QRS236" s="124"/>
      <c r="QRT236" s="123"/>
      <c r="QRU236" s="121"/>
      <c r="QRV236" s="121"/>
      <c r="QRW236" s="121"/>
      <c r="QRX236" s="121"/>
      <c r="QRY236" s="121"/>
      <c r="QRZ236" s="121"/>
      <c r="QSA236" s="120"/>
      <c r="QSB236" s="125"/>
      <c r="QSC236" s="121"/>
      <c r="QSD236" s="121"/>
      <c r="QSE236" s="15"/>
      <c r="QSF236" s="15"/>
      <c r="QSG236" s="120"/>
      <c r="QSH236" s="120"/>
      <c r="QSI236" s="121"/>
      <c r="QSJ236" s="121"/>
      <c r="QSK236" s="120"/>
      <c r="QSL236" s="122"/>
      <c r="QSM236" s="123"/>
      <c r="QSN236" s="124"/>
      <c r="QSO236" s="123"/>
      <c r="QSP236" s="121"/>
      <c r="QSQ236" s="121"/>
      <c r="QSR236" s="121"/>
      <c r="QSS236" s="121"/>
      <c r="QST236" s="121"/>
      <c r="QSU236" s="121"/>
      <c r="QSV236" s="120"/>
      <c r="QSW236" s="125"/>
      <c r="QSX236" s="121"/>
      <c r="QSY236" s="121"/>
      <c r="QSZ236" s="15"/>
      <c r="QTA236" s="15"/>
      <c r="QTB236" s="120"/>
      <c r="QTC236" s="120"/>
      <c r="QTD236" s="121"/>
      <c r="QTE236" s="121"/>
      <c r="QTF236" s="120"/>
      <c r="QTG236" s="122"/>
      <c r="QTH236" s="123"/>
      <c r="QTI236" s="124"/>
      <c r="QTJ236" s="123"/>
      <c r="QTK236" s="121"/>
      <c r="QTL236" s="121"/>
      <c r="QTM236" s="121"/>
      <c r="QTN236" s="121"/>
      <c r="QTO236" s="121"/>
      <c r="QTP236" s="121"/>
      <c r="QTQ236" s="120"/>
      <c r="QTR236" s="125"/>
      <c r="QTS236" s="121"/>
      <c r="QTT236" s="121"/>
      <c r="QTU236" s="15"/>
      <c r="QTV236" s="15"/>
      <c r="QTW236" s="120"/>
      <c r="QTX236" s="120"/>
      <c r="QTY236" s="121"/>
      <c r="QTZ236" s="121"/>
      <c r="QUA236" s="120"/>
      <c r="QUB236" s="122"/>
      <c r="QUC236" s="123"/>
      <c r="QUD236" s="124"/>
      <c r="QUE236" s="123"/>
      <c r="QUF236" s="121"/>
      <c r="QUG236" s="121"/>
      <c r="QUH236" s="121"/>
      <c r="QUI236" s="121"/>
      <c r="QUJ236" s="121"/>
      <c r="QUK236" s="121"/>
      <c r="QUL236" s="120"/>
      <c r="QUM236" s="125"/>
      <c r="QUN236" s="121"/>
      <c r="QUO236" s="121"/>
      <c r="QUP236" s="15"/>
      <c r="QUQ236" s="15"/>
      <c r="QUR236" s="120"/>
      <c r="QUS236" s="120"/>
      <c r="QUT236" s="121"/>
      <c r="QUU236" s="121"/>
      <c r="QUV236" s="120"/>
      <c r="QUW236" s="122"/>
      <c r="QUX236" s="123"/>
      <c r="QUY236" s="124"/>
      <c r="QUZ236" s="123"/>
      <c r="QVA236" s="121"/>
      <c r="QVB236" s="121"/>
      <c r="QVC236" s="121"/>
      <c r="QVD236" s="121"/>
      <c r="QVE236" s="121"/>
      <c r="QVF236" s="121"/>
      <c r="QVG236" s="120"/>
      <c r="QVH236" s="125"/>
      <c r="QVI236" s="121"/>
      <c r="QVJ236" s="121"/>
      <c r="QVK236" s="15"/>
      <c r="QVL236" s="15"/>
      <c r="QVM236" s="120"/>
      <c r="QVN236" s="120"/>
      <c r="QVO236" s="121"/>
      <c r="QVP236" s="121"/>
      <c r="QVQ236" s="120"/>
      <c r="QVR236" s="122"/>
      <c r="QVS236" s="123"/>
      <c r="QVT236" s="124"/>
      <c r="QVU236" s="123"/>
      <c r="QVV236" s="121"/>
      <c r="QVW236" s="121"/>
      <c r="QVX236" s="121"/>
      <c r="QVY236" s="121"/>
      <c r="QVZ236" s="121"/>
      <c r="QWA236" s="121"/>
      <c r="QWB236" s="120"/>
      <c r="QWC236" s="125"/>
      <c r="QWD236" s="121"/>
      <c r="QWE236" s="121"/>
      <c r="QWF236" s="15"/>
      <c r="QWG236" s="15"/>
      <c r="QWH236" s="120"/>
      <c r="QWI236" s="120"/>
      <c r="QWJ236" s="121"/>
      <c r="QWK236" s="121"/>
      <c r="QWL236" s="120"/>
      <c r="QWM236" s="122"/>
      <c r="QWN236" s="123"/>
      <c r="QWO236" s="124"/>
      <c r="QWP236" s="123"/>
      <c r="QWQ236" s="121"/>
      <c r="QWR236" s="121"/>
      <c r="QWS236" s="121"/>
      <c r="QWT236" s="121"/>
      <c r="QWU236" s="121"/>
      <c r="QWV236" s="121"/>
      <c r="QWW236" s="120"/>
      <c r="QWX236" s="125"/>
      <c r="QWY236" s="121"/>
      <c r="QWZ236" s="121"/>
      <c r="QXA236" s="15"/>
      <c r="QXB236" s="15"/>
      <c r="QXC236" s="120"/>
      <c r="QXD236" s="120"/>
      <c r="QXE236" s="121"/>
      <c r="QXF236" s="121"/>
      <c r="QXG236" s="120"/>
      <c r="QXH236" s="122"/>
      <c r="QXI236" s="123"/>
      <c r="QXJ236" s="124"/>
      <c r="QXK236" s="123"/>
      <c r="QXL236" s="121"/>
      <c r="QXM236" s="121"/>
      <c r="QXN236" s="121"/>
      <c r="QXO236" s="121"/>
      <c r="QXP236" s="121"/>
      <c r="QXQ236" s="121"/>
      <c r="QXR236" s="120"/>
      <c r="QXS236" s="125"/>
      <c r="QXT236" s="121"/>
      <c r="QXU236" s="121"/>
      <c r="QXV236" s="15"/>
      <c r="QXW236" s="15"/>
      <c r="QXX236" s="120"/>
      <c r="QXY236" s="120"/>
      <c r="QXZ236" s="121"/>
      <c r="QYA236" s="121"/>
      <c r="QYB236" s="120"/>
      <c r="QYC236" s="122"/>
      <c r="QYD236" s="123"/>
      <c r="QYE236" s="124"/>
      <c r="QYF236" s="123"/>
      <c r="QYG236" s="121"/>
      <c r="QYH236" s="121"/>
      <c r="QYI236" s="121"/>
      <c r="QYJ236" s="121"/>
      <c r="QYK236" s="121"/>
      <c r="QYL236" s="121"/>
      <c r="QYM236" s="120"/>
      <c r="QYN236" s="125"/>
      <c r="QYO236" s="121"/>
      <c r="QYP236" s="121"/>
      <c r="QYQ236" s="15"/>
      <c r="QYR236" s="15"/>
      <c r="QYS236" s="120"/>
      <c r="QYT236" s="120"/>
      <c r="QYU236" s="121"/>
      <c r="QYV236" s="121"/>
      <c r="QYW236" s="120"/>
      <c r="QYX236" s="122"/>
      <c r="QYY236" s="123"/>
      <c r="QYZ236" s="124"/>
      <c r="QZA236" s="123"/>
      <c r="QZB236" s="121"/>
      <c r="QZC236" s="121"/>
      <c r="QZD236" s="121"/>
      <c r="QZE236" s="121"/>
      <c r="QZF236" s="121"/>
      <c r="QZG236" s="121"/>
      <c r="QZH236" s="120"/>
      <c r="QZI236" s="125"/>
      <c r="QZJ236" s="121"/>
      <c r="QZK236" s="121"/>
      <c r="QZL236" s="15"/>
      <c r="QZM236" s="15"/>
      <c r="QZN236" s="120"/>
      <c r="QZO236" s="120"/>
      <c r="QZP236" s="121"/>
      <c r="QZQ236" s="121"/>
      <c r="QZR236" s="120"/>
      <c r="QZS236" s="122"/>
      <c r="QZT236" s="123"/>
      <c r="QZU236" s="124"/>
      <c r="QZV236" s="123"/>
      <c r="QZW236" s="121"/>
      <c r="QZX236" s="121"/>
      <c r="QZY236" s="121"/>
      <c r="QZZ236" s="121"/>
      <c r="RAA236" s="121"/>
      <c r="RAB236" s="121"/>
      <c r="RAC236" s="120"/>
      <c r="RAD236" s="125"/>
      <c r="RAE236" s="121"/>
      <c r="RAF236" s="121"/>
      <c r="RAG236" s="15"/>
      <c r="RAH236" s="15"/>
      <c r="RAI236" s="120"/>
      <c r="RAJ236" s="120"/>
      <c r="RAK236" s="121"/>
      <c r="RAL236" s="121"/>
      <c r="RAM236" s="120"/>
      <c r="RAN236" s="122"/>
      <c r="RAO236" s="123"/>
      <c r="RAP236" s="124"/>
      <c r="RAQ236" s="123"/>
      <c r="RAR236" s="121"/>
      <c r="RAS236" s="121"/>
      <c r="RAT236" s="121"/>
      <c r="RAU236" s="121"/>
      <c r="RAV236" s="121"/>
      <c r="RAW236" s="121"/>
      <c r="RAX236" s="120"/>
      <c r="RAY236" s="125"/>
      <c r="RAZ236" s="121"/>
      <c r="RBA236" s="121"/>
      <c r="RBB236" s="15"/>
      <c r="RBC236" s="15"/>
      <c r="RBD236" s="120"/>
      <c r="RBE236" s="120"/>
      <c r="RBF236" s="121"/>
      <c r="RBG236" s="121"/>
      <c r="RBH236" s="120"/>
      <c r="RBI236" s="122"/>
      <c r="RBJ236" s="123"/>
      <c r="RBK236" s="124"/>
      <c r="RBL236" s="123"/>
      <c r="RBM236" s="121"/>
      <c r="RBN236" s="121"/>
      <c r="RBO236" s="121"/>
      <c r="RBP236" s="121"/>
      <c r="RBQ236" s="121"/>
      <c r="RBR236" s="121"/>
      <c r="RBS236" s="120"/>
      <c r="RBT236" s="125"/>
      <c r="RBU236" s="121"/>
      <c r="RBV236" s="121"/>
      <c r="RBW236" s="15"/>
      <c r="RBX236" s="15"/>
      <c r="RBY236" s="120"/>
      <c r="RBZ236" s="120"/>
      <c r="RCA236" s="121"/>
      <c r="RCB236" s="121"/>
      <c r="RCC236" s="120"/>
      <c r="RCD236" s="122"/>
      <c r="RCE236" s="123"/>
      <c r="RCF236" s="124"/>
      <c r="RCG236" s="123"/>
      <c r="RCH236" s="121"/>
      <c r="RCI236" s="121"/>
      <c r="RCJ236" s="121"/>
      <c r="RCK236" s="121"/>
      <c r="RCL236" s="121"/>
      <c r="RCM236" s="121"/>
      <c r="RCN236" s="120"/>
      <c r="RCO236" s="125"/>
      <c r="RCP236" s="121"/>
      <c r="RCQ236" s="121"/>
      <c r="RCR236" s="15"/>
      <c r="RCS236" s="15"/>
      <c r="RCT236" s="120"/>
      <c r="RCU236" s="120"/>
      <c r="RCV236" s="121"/>
      <c r="RCW236" s="121"/>
      <c r="RCX236" s="120"/>
      <c r="RCY236" s="122"/>
      <c r="RCZ236" s="123"/>
      <c r="RDA236" s="124"/>
      <c r="RDB236" s="123"/>
      <c r="RDC236" s="121"/>
      <c r="RDD236" s="121"/>
      <c r="RDE236" s="121"/>
      <c r="RDF236" s="121"/>
      <c r="RDG236" s="121"/>
      <c r="RDH236" s="121"/>
      <c r="RDI236" s="120"/>
      <c r="RDJ236" s="125"/>
      <c r="RDK236" s="121"/>
      <c r="RDL236" s="121"/>
      <c r="RDM236" s="15"/>
      <c r="RDN236" s="15"/>
      <c r="RDO236" s="120"/>
      <c r="RDP236" s="120"/>
      <c r="RDQ236" s="121"/>
      <c r="RDR236" s="121"/>
      <c r="RDS236" s="120"/>
      <c r="RDT236" s="122"/>
      <c r="RDU236" s="123"/>
      <c r="RDV236" s="124"/>
      <c r="RDW236" s="123"/>
      <c r="RDX236" s="121"/>
      <c r="RDY236" s="121"/>
      <c r="RDZ236" s="121"/>
      <c r="REA236" s="121"/>
      <c r="REB236" s="121"/>
      <c r="REC236" s="121"/>
      <c r="RED236" s="120"/>
      <c r="REE236" s="125"/>
      <c r="REF236" s="121"/>
      <c r="REG236" s="121"/>
      <c r="REH236" s="15"/>
      <c r="REI236" s="15"/>
      <c r="REJ236" s="120"/>
      <c r="REK236" s="120"/>
      <c r="REL236" s="121"/>
      <c r="REM236" s="121"/>
      <c r="REN236" s="120"/>
      <c r="REO236" s="122"/>
      <c r="REP236" s="123"/>
      <c r="REQ236" s="124"/>
      <c r="RER236" s="123"/>
      <c r="RES236" s="121"/>
      <c r="RET236" s="121"/>
      <c r="REU236" s="121"/>
      <c r="REV236" s="121"/>
      <c r="REW236" s="121"/>
      <c r="REX236" s="121"/>
      <c r="REY236" s="120"/>
      <c r="REZ236" s="125"/>
      <c r="RFA236" s="121"/>
      <c r="RFB236" s="121"/>
      <c r="RFC236" s="15"/>
      <c r="RFD236" s="15"/>
      <c r="RFE236" s="120"/>
      <c r="RFF236" s="120"/>
      <c r="RFG236" s="121"/>
      <c r="RFH236" s="121"/>
      <c r="RFI236" s="120"/>
      <c r="RFJ236" s="122"/>
      <c r="RFK236" s="123"/>
      <c r="RFL236" s="124"/>
      <c r="RFM236" s="123"/>
      <c r="RFN236" s="121"/>
      <c r="RFO236" s="121"/>
      <c r="RFP236" s="121"/>
      <c r="RFQ236" s="121"/>
      <c r="RFR236" s="121"/>
      <c r="RFS236" s="121"/>
      <c r="RFT236" s="120"/>
      <c r="RFU236" s="125"/>
      <c r="RFV236" s="121"/>
      <c r="RFW236" s="121"/>
      <c r="RFX236" s="15"/>
      <c r="RFY236" s="15"/>
      <c r="RFZ236" s="120"/>
      <c r="RGA236" s="120"/>
      <c r="RGB236" s="121"/>
      <c r="RGC236" s="121"/>
      <c r="RGD236" s="120"/>
      <c r="RGE236" s="122"/>
      <c r="RGF236" s="123"/>
      <c r="RGG236" s="124"/>
      <c r="RGH236" s="123"/>
      <c r="RGI236" s="121"/>
      <c r="RGJ236" s="121"/>
      <c r="RGK236" s="121"/>
      <c r="RGL236" s="121"/>
      <c r="RGM236" s="121"/>
      <c r="RGN236" s="121"/>
      <c r="RGO236" s="120"/>
      <c r="RGP236" s="125"/>
      <c r="RGQ236" s="121"/>
      <c r="RGR236" s="121"/>
      <c r="RGS236" s="15"/>
      <c r="RGT236" s="15"/>
      <c r="RGU236" s="120"/>
      <c r="RGV236" s="120"/>
      <c r="RGW236" s="121"/>
      <c r="RGX236" s="121"/>
      <c r="RGY236" s="120"/>
      <c r="RGZ236" s="122"/>
      <c r="RHA236" s="123"/>
      <c r="RHB236" s="124"/>
      <c r="RHC236" s="123"/>
      <c r="RHD236" s="121"/>
      <c r="RHE236" s="121"/>
      <c r="RHF236" s="121"/>
      <c r="RHG236" s="121"/>
      <c r="RHH236" s="121"/>
      <c r="RHI236" s="121"/>
      <c r="RHJ236" s="120"/>
      <c r="RHK236" s="125"/>
      <c r="RHL236" s="121"/>
      <c r="RHM236" s="121"/>
      <c r="RHN236" s="15"/>
      <c r="RHO236" s="15"/>
      <c r="RHP236" s="120"/>
      <c r="RHQ236" s="120"/>
      <c r="RHR236" s="121"/>
      <c r="RHS236" s="121"/>
      <c r="RHT236" s="120"/>
      <c r="RHU236" s="122"/>
      <c r="RHV236" s="123"/>
      <c r="RHW236" s="124"/>
      <c r="RHX236" s="123"/>
      <c r="RHY236" s="121"/>
      <c r="RHZ236" s="121"/>
      <c r="RIA236" s="121"/>
      <c r="RIB236" s="121"/>
      <c r="RIC236" s="121"/>
      <c r="RID236" s="121"/>
      <c r="RIE236" s="120"/>
      <c r="RIF236" s="125"/>
      <c r="RIG236" s="121"/>
      <c r="RIH236" s="121"/>
      <c r="RII236" s="15"/>
      <c r="RIJ236" s="15"/>
      <c r="RIK236" s="120"/>
      <c r="RIL236" s="120"/>
      <c r="RIM236" s="121"/>
      <c r="RIN236" s="121"/>
      <c r="RIO236" s="120"/>
      <c r="RIP236" s="122"/>
      <c r="RIQ236" s="123"/>
      <c r="RIR236" s="124"/>
      <c r="RIS236" s="123"/>
      <c r="RIT236" s="121"/>
      <c r="RIU236" s="121"/>
      <c r="RIV236" s="121"/>
      <c r="RIW236" s="121"/>
      <c r="RIX236" s="121"/>
      <c r="RIY236" s="121"/>
      <c r="RIZ236" s="120"/>
      <c r="RJA236" s="125"/>
      <c r="RJB236" s="121"/>
      <c r="RJC236" s="121"/>
      <c r="RJD236" s="15"/>
      <c r="RJE236" s="15"/>
      <c r="RJF236" s="120"/>
      <c r="RJG236" s="120"/>
      <c r="RJH236" s="121"/>
      <c r="RJI236" s="121"/>
      <c r="RJJ236" s="120"/>
      <c r="RJK236" s="122"/>
      <c r="RJL236" s="123"/>
      <c r="RJM236" s="124"/>
      <c r="RJN236" s="123"/>
      <c r="RJO236" s="121"/>
      <c r="RJP236" s="121"/>
      <c r="RJQ236" s="121"/>
      <c r="RJR236" s="121"/>
      <c r="RJS236" s="121"/>
      <c r="RJT236" s="121"/>
      <c r="RJU236" s="120"/>
      <c r="RJV236" s="125"/>
      <c r="RJW236" s="121"/>
      <c r="RJX236" s="121"/>
      <c r="RJY236" s="15"/>
      <c r="RJZ236" s="15"/>
      <c r="RKA236" s="120"/>
      <c r="RKB236" s="120"/>
      <c r="RKC236" s="121"/>
      <c r="RKD236" s="121"/>
      <c r="RKE236" s="120"/>
      <c r="RKF236" s="122"/>
      <c r="RKG236" s="123"/>
      <c r="RKH236" s="124"/>
      <c r="RKI236" s="123"/>
      <c r="RKJ236" s="121"/>
      <c r="RKK236" s="121"/>
      <c r="RKL236" s="121"/>
      <c r="RKM236" s="121"/>
      <c r="RKN236" s="121"/>
      <c r="RKO236" s="121"/>
      <c r="RKP236" s="120"/>
      <c r="RKQ236" s="125"/>
      <c r="RKR236" s="121"/>
      <c r="RKS236" s="121"/>
      <c r="RKT236" s="15"/>
      <c r="RKU236" s="15"/>
      <c r="RKV236" s="120"/>
      <c r="RKW236" s="120"/>
      <c r="RKX236" s="121"/>
      <c r="RKY236" s="121"/>
      <c r="RKZ236" s="120"/>
      <c r="RLA236" s="122"/>
      <c r="RLB236" s="123"/>
      <c r="RLC236" s="124"/>
      <c r="RLD236" s="123"/>
      <c r="RLE236" s="121"/>
      <c r="RLF236" s="121"/>
      <c r="RLG236" s="121"/>
      <c r="RLH236" s="121"/>
      <c r="RLI236" s="121"/>
      <c r="RLJ236" s="121"/>
      <c r="RLK236" s="120"/>
      <c r="RLL236" s="125"/>
      <c r="RLM236" s="121"/>
      <c r="RLN236" s="121"/>
      <c r="RLO236" s="15"/>
      <c r="RLP236" s="15"/>
      <c r="RLQ236" s="120"/>
      <c r="RLR236" s="120"/>
      <c r="RLS236" s="121"/>
      <c r="RLT236" s="121"/>
      <c r="RLU236" s="120"/>
      <c r="RLV236" s="122"/>
      <c r="RLW236" s="123"/>
      <c r="RLX236" s="124"/>
      <c r="RLY236" s="123"/>
      <c r="RLZ236" s="121"/>
      <c r="RMA236" s="121"/>
      <c r="RMB236" s="121"/>
      <c r="RMC236" s="121"/>
      <c r="RMD236" s="121"/>
      <c r="RME236" s="121"/>
      <c r="RMF236" s="120"/>
      <c r="RMG236" s="125"/>
      <c r="RMH236" s="121"/>
      <c r="RMI236" s="121"/>
      <c r="RMJ236" s="15"/>
      <c r="RMK236" s="15"/>
      <c r="RML236" s="120"/>
      <c r="RMM236" s="120"/>
      <c r="RMN236" s="121"/>
      <c r="RMO236" s="121"/>
      <c r="RMP236" s="120"/>
      <c r="RMQ236" s="122"/>
      <c r="RMR236" s="123"/>
      <c r="RMS236" s="124"/>
      <c r="RMT236" s="123"/>
      <c r="RMU236" s="121"/>
      <c r="RMV236" s="121"/>
      <c r="RMW236" s="121"/>
      <c r="RMX236" s="121"/>
      <c r="RMY236" s="121"/>
      <c r="RMZ236" s="121"/>
      <c r="RNA236" s="120"/>
      <c r="RNB236" s="125"/>
      <c r="RNC236" s="121"/>
      <c r="RND236" s="121"/>
      <c r="RNE236" s="15"/>
      <c r="RNF236" s="15"/>
      <c r="RNG236" s="120"/>
      <c r="RNH236" s="120"/>
      <c r="RNI236" s="121"/>
      <c r="RNJ236" s="121"/>
      <c r="RNK236" s="120"/>
      <c r="RNL236" s="122"/>
      <c r="RNM236" s="123"/>
      <c r="RNN236" s="124"/>
      <c r="RNO236" s="123"/>
      <c r="RNP236" s="121"/>
      <c r="RNQ236" s="121"/>
      <c r="RNR236" s="121"/>
      <c r="RNS236" s="121"/>
      <c r="RNT236" s="121"/>
      <c r="RNU236" s="121"/>
      <c r="RNV236" s="120"/>
      <c r="RNW236" s="125"/>
      <c r="RNX236" s="121"/>
      <c r="RNY236" s="121"/>
      <c r="RNZ236" s="15"/>
      <c r="ROA236" s="15"/>
      <c r="ROB236" s="120"/>
      <c r="ROC236" s="120"/>
      <c r="ROD236" s="121"/>
      <c r="ROE236" s="121"/>
      <c r="ROF236" s="120"/>
      <c r="ROG236" s="122"/>
      <c r="ROH236" s="123"/>
      <c r="ROI236" s="124"/>
      <c r="ROJ236" s="123"/>
      <c r="ROK236" s="121"/>
      <c r="ROL236" s="121"/>
      <c r="ROM236" s="121"/>
      <c r="RON236" s="121"/>
      <c r="ROO236" s="121"/>
      <c r="ROP236" s="121"/>
      <c r="ROQ236" s="120"/>
      <c r="ROR236" s="125"/>
      <c r="ROS236" s="121"/>
      <c r="ROT236" s="121"/>
      <c r="ROU236" s="15"/>
      <c r="ROV236" s="15"/>
      <c r="ROW236" s="120"/>
      <c r="ROX236" s="120"/>
      <c r="ROY236" s="121"/>
      <c r="ROZ236" s="121"/>
      <c r="RPA236" s="120"/>
      <c r="RPB236" s="122"/>
      <c r="RPC236" s="123"/>
      <c r="RPD236" s="124"/>
      <c r="RPE236" s="123"/>
      <c r="RPF236" s="121"/>
      <c r="RPG236" s="121"/>
      <c r="RPH236" s="121"/>
      <c r="RPI236" s="121"/>
      <c r="RPJ236" s="121"/>
      <c r="RPK236" s="121"/>
      <c r="RPL236" s="120"/>
      <c r="RPM236" s="125"/>
      <c r="RPN236" s="121"/>
      <c r="RPO236" s="121"/>
      <c r="RPP236" s="15"/>
      <c r="RPQ236" s="15"/>
      <c r="RPR236" s="120"/>
      <c r="RPS236" s="120"/>
      <c r="RPT236" s="121"/>
      <c r="RPU236" s="121"/>
      <c r="RPV236" s="120"/>
      <c r="RPW236" s="122"/>
      <c r="RPX236" s="123"/>
      <c r="RPY236" s="124"/>
      <c r="RPZ236" s="123"/>
      <c r="RQA236" s="121"/>
      <c r="RQB236" s="121"/>
      <c r="RQC236" s="121"/>
      <c r="RQD236" s="121"/>
      <c r="RQE236" s="121"/>
      <c r="RQF236" s="121"/>
      <c r="RQG236" s="120"/>
      <c r="RQH236" s="125"/>
      <c r="RQI236" s="121"/>
      <c r="RQJ236" s="121"/>
      <c r="RQK236" s="15"/>
      <c r="RQL236" s="15"/>
      <c r="RQM236" s="120"/>
      <c r="RQN236" s="120"/>
      <c r="RQO236" s="121"/>
      <c r="RQP236" s="121"/>
      <c r="RQQ236" s="120"/>
      <c r="RQR236" s="122"/>
      <c r="RQS236" s="123"/>
      <c r="RQT236" s="124"/>
      <c r="RQU236" s="123"/>
      <c r="RQV236" s="121"/>
      <c r="RQW236" s="121"/>
      <c r="RQX236" s="121"/>
      <c r="RQY236" s="121"/>
      <c r="RQZ236" s="121"/>
      <c r="RRA236" s="121"/>
      <c r="RRB236" s="120"/>
      <c r="RRC236" s="125"/>
      <c r="RRD236" s="121"/>
      <c r="RRE236" s="121"/>
      <c r="RRF236" s="15"/>
      <c r="RRG236" s="15"/>
      <c r="RRH236" s="120"/>
      <c r="RRI236" s="120"/>
      <c r="RRJ236" s="121"/>
      <c r="RRK236" s="121"/>
      <c r="RRL236" s="120"/>
      <c r="RRM236" s="122"/>
      <c r="RRN236" s="123"/>
      <c r="RRO236" s="124"/>
      <c r="RRP236" s="123"/>
      <c r="RRQ236" s="121"/>
      <c r="RRR236" s="121"/>
      <c r="RRS236" s="121"/>
      <c r="RRT236" s="121"/>
      <c r="RRU236" s="121"/>
      <c r="RRV236" s="121"/>
      <c r="RRW236" s="120"/>
      <c r="RRX236" s="125"/>
      <c r="RRY236" s="121"/>
      <c r="RRZ236" s="121"/>
      <c r="RSA236" s="15"/>
      <c r="RSB236" s="15"/>
      <c r="RSC236" s="120"/>
      <c r="RSD236" s="120"/>
      <c r="RSE236" s="121"/>
      <c r="RSF236" s="121"/>
      <c r="RSG236" s="120"/>
      <c r="RSH236" s="122"/>
      <c r="RSI236" s="123"/>
      <c r="RSJ236" s="124"/>
      <c r="RSK236" s="123"/>
      <c r="RSL236" s="121"/>
      <c r="RSM236" s="121"/>
      <c r="RSN236" s="121"/>
      <c r="RSO236" s="121"/>
      <c r="RSP236" s="121"/>
      <c r="RSQ236" s="121"/>
      <c r="RSR236" s="120"/>
      <c r="RSS236" s="125"/>
      <c r="RST236" s="121"/>
      <c r="RSU236" s="121"/>
      <c r="RSV236" s="15"/>
      <c r="RSW236" s="15"/>
      <c r="RSX236" s="120"/>
      <c r="RSY236" s="120"/>
      <c r="RSZ236" s="121"/>
      <c r="RTA236" s="121"/>
      <c r="RTB236" s="120"/>
      <c r="RTC236" s="122"/>
      <c r="RTD236" s="123"/>
      <c r="RTE236" s="124"/>
      <c r="RTF236" s="123"/>
      <c r="RTG236" s="121"/>
      <c r="RTH236" s="121"/>
      <c r="RTI236" s="121"/>
      <c r="RTJ236" s="121"/>
      <c r="RTK236" s="121"/>
      <c r="RTL236" s="121"/>
      <c r="RTM236" s="120"/>
      <c r="RTN236" s="125"/>
      <c r="RTO236" s="121"/>
      <c r="RTP236" s="121"/>
      <c r="RTQ236" s="15"/>
      <c r="RTR236" s="15"/>
      <c r="RTS236" s="120"/>
      <c r="RTT236" s="120"/>
      <c r="RTU236" s="121"/>
      <c r="RTV236" s="121"/>
      <c r="RTW236" s="120"/>
      <c r="RTX236" s="122"/>
      <c r="RTY236" s="123"/>
      <c r="RTZ236" s="124"/>
      <c r="RUA236" s="123"/>
      <c r="RUB236" s="121"/>
      <c r="RUC236" s="121"/>
      <c r="RUD236" s="121"/>
      <c r="RUE236" s="121"/>
      <c r="RUF236" s="121"/>
      <c r="RUG236" s="121"/>
      <c r="RUH236" s="120"/>
      <c r="RUI236" s="125"/>
      <c r="RUJ236" s="121"/>
      <c r="RUK236" s="121"/>
      <c r="RUL236" s="15"/>
      <c r="RUM236" s="15"/>
      <c r="RUN236" s="120"/>
      <c r="RUO236" s="120"/>
      <c r="RUP236" s="121"/>
      <c r="RUQ236" s="121"/>
      <c r="RUR236" s="120"/>
      <c r="RUS236" s="122"/>
      <c r="RUT236" s="123"/>
      <c r="RUU236" s="124"/>
      <c r="RUV236" s="123"/>
      <c r="RUW236" s="121"/>
      <c r="RUX236" s="121"/>
      <c r="RUY236" s="121"/>
      <c r="RUZ236" s="121"/>
      <c r="RVA236" s="121"/>
      <c r="RVB236" s="121"/>
      <c r="RVC236" s="120"/>
      <c r="RVD236" s="125"/>
      <c r="RVE236" s="121"/>
      <c r="RVF236" s="121"/>
      <c r="RVG236" s="15"/>
      <c r="RVH236" s="15"/>
      <c r="RVI236" s="120"/>
      <c r="RVJ236" s="120"/>
      <c r="RVK236" s="121"/>
      <c r="RVL236" s="121"/>
      <c r="RVM236" s="120"/>
      <c r="RVN236" s="122"/>
      <c r="RVO236" s="123"/>
      <c r="RVP236" s="124"/>
      <c r="RVQ236" s="123"/>
      <c r="RVR236" s="121"/>
      <c r="RVS236" s="121"/>
      <c r="RVT236" s="121"/>
      <c r="RVU236" s="121"/>
      <c r="RVV236" s="121"/>
      <c r="RVW236" s="121"/>
      <c r="RVX236" s="120"/>
      <c r="RVY236" s="125"/>
      <c r="RVZ236" s="121"/>
      <c r="RWA236" s="121"/>
      <c r="RWB236" s="15"/>
      <c r="RWC236" s="15"/>
      <c r="RWD236" s="120"/>
      <c r="RWE236" s="120"/>
      <c r="RWF236" s="121"/>
      <c r="RWG236" s="121"/>
      <c r="RWH236" s="120"/>
      <c r="RWI236" s="122"/>
      <c r="RWJ236" s="123"/>
      <c r="RWK236" s="124"/>
      <c r="RWL236" s="123"/>
      <c r="RWM236" s="121"/>
      <c r="RWN236" s="121"/>
      <c r="RWO236" s="121"/>
      <c r="RWP236" s="121"/>
      <c r="RWQ236" s="121"/>
      <c r="RWR236" s="121"/>
      <c r="RWS236" s="120"/>
      <c r="RWT236" s="125"/>
      <c r="RWU236" s="121"/>
      <c r="RWV236" s="121"/>
      <c r="RWW236" s="15"/>
      <c r="RWX236" s="15"/>
      <c r="RWY236" s="120"/>
      <c r="RWZ236" s="120"/>
      <c r="RXA236" s="121"/>
      <c r="RXB236" s="121"/>
      <c r="RXC236" s="120"/>
      <c r="RXD236" s="122"/>
      <c r="RXE236" s="123"/>
      <c r="RXF236" s="124"/>
      <c r="RXG236" s="123"/>
      <c r="RXH236" s="121"/>
      <c r="RXI236" s="121"/>
      <c r="RXJ236" s="121"/>
      <c r="RXK236" s="121"/>
      <c r="RXL236" s="121"/>
      <c r="RXM236" s="121"/>
      <c r="RXN236" s="120"/>
      <c r="RXO236" s="125"/>
      <c r="RXP236" s="121"/>
      <c r="RXQ236" s="121"/>
      <c r="RXR236" s="15"/>
      <c r="RXS236" s="15"/>
      <c r="RXT236" s="120"/>
      <c r="RXU236" s="120"/>
      <c r="RXV236" s="121"/>
      <c r="RXW236" s="121"/>
      <c r="RXX236" s="120"/>
      <c r="RXY236" s="122"/>
      <c r="RXZ236" s="123"/>
      <c r="RYA236" s="124"/>
      <c r="RYB236" s="123"/>
      <c r="RYC236" s="121"/>
      <c r="RYD236" s="121"/>
      <c r="RYE236" s="121"/>
      <c r="RYF236" s="121"/>
      <c r="RYG236" s="121"/>
      <c r="RYH236" s="121"/>
      <c r="RYI236" s="120"/>
      <c r="RYJ236" s="125"/>
      <c r="RYK236" s="121"/>
      <c r="RYL236" s="121"/>
      <c r="RYM236" s="15"/>
      <c r="RYN236" s="15"/>
      <c r="RYO236" s="120"/>
      <c r="RYP236" s="120"/>
      <c r="RYQ236" s="121"/>
      <c r="RYR236" s="121"/>
      <c r="RYS236" s="120"/>
      <c r="RYT236" s="122"/>
      <c r="RYU236" s="123"/>
      <c r="RYV236" s="124"/>
      <c r="RYW236" s="123"/>
      <c r="RYX236" s="121"/>
      <c r="RYY236" s="121"/>
      <c r="RYZ236" s="121"/>
      <c r="RZA236" s="121"/>
      <c r="RZB236" s="121"/>
      <c r="RZC236" s="121"/>
      <c r="RZD236" s="120"/>
      <c r="RZE236" s="125"/>
      <c r="RZF236" s="121"/>
      <c r="RZG236" s="121"/>
      <c r="RZH236" s="15"/>
      <c r="RZI236" s="15"/>
      <c r="RZJ236" s="120"/>
      <c r="RZK236" s="120"/>
      <c r="RZL236" s="121"/>
      <c r="RZM236" s="121"/>
      <c r="RZN236" s="120"/>
      <c r="RZO236" s="122"/>
      <c r="RZP236" s="123"/>
      <c r="RZQ236" s="124"/>
      <c r="RZR236" s="123"/>
      <c r="RZS236" s="121"/>
      <c r="RZT236" s="121"/>
      <c r="RZU236" s="121"/>
      <c r="RZV236" s="121"/>
      <c r="RZW236" s="121"/>
      <c r="RZX236" s="121"/>
      <c r="RZY236" s="120"/>
      <c r="RZZ236" s="125"/>
      <c r="SAA236" s="121"/>
      <c r="SAB236" s="121"/>
      <c r="SAC236" s="15"/>
      <c r="SAD236" s="15"/>
      <c r="SAE236" s="120"/>
      <c r="SAF236" s="120"/>
      <c r="SAG236" s="121"/>
      <c r="SAH236" s="121"/>
      <c r="SAI236" s="120"/>
      <c r="SAJ236" s="122"/>
      <c r="SAK236" s="123"/>
      <c r="SAL236" s="124"/>
      <c r="SAM236" s="123"/>
      <c r="SAN236" s="121"/>
      <c r="SAO236" s="121"/>
      <c r="SAP236" s="121"/>
      <c r="SAQ236" s="121"/>
      <c r="SAR236" s="121"/>
      <c r="SAS236" s="121"/>
      <c r="SAT236" s="120"/>
      <c r="SAU236" s="125"/>
      <c r="SAV236" s="121"/>
      <c r="SAW236" s="121"/>
      <c r="SAX236" s="15"/>
      <c r="SAY236" s="15"/>
      <c r="SAZ236" s="120"/>
      <c r="SBA236" s="120"/>
      <c r="SBB236" s="121"/>
      <c r="SBC236" s="121"/>
      <c r="SBD236" s="120"/>
      <c r="SBE236" s="122"/>
      <c r="SBF236" s="123"/>
      <c r="SBG236" s="124"/>
      <c r="SBH236" s="123"/>
      <c r="SBI236" s="121"/>
      <c r="SBJ236" s="121"/>
      <c r="SBK236" s="121"/>
      <c r="SBL236" s="121"/>
      <c r="SBM236" s="121"/>
      <c r="SBN236" s="121"/>
      <c r="SBO236" s="120"/>
      <c r="SBP236" s="125"/>
      <c r="SBQ236" s="121"/>
      <c r="SBR236" s="121"/>
      <c r="SBS236" s="15"/>
      <c r="SBT236" s="15"/>
      <c r="SBU236" s="120"/>
      <c r="SBV236" s="120"/>
      <c r="SBW236" s="121"/>
      <c r="SBX236" s="121"/>
      <c r="SBY236" s="120"/>
      <c r="SBZ236" s="122"/>
      <c r="SCA236" s="123"/>
      <c r="SCB236" s="124"/>
      <c r="SCC236" s="123"/>
      <c r="SCD236" s="121"/>
      <c r="SCE236" s="121"/>
      <c r="SCF236" s="121"/>
      <c r="SCG236" s="121"/>
      <c r="SCH236" s="121"/>
      <c r="SCI236" s="121"/>
      <c r="SCJ236" s="120"/>
      <c r="SCK236" s="125"/>
      <c r="SCL236" s="121"/>
      <c r="SCM236" s="121"/>
      <c r="SCN236" s="15"/>
      <c r="SCO236" s="15"/>
      <c r="SCP236" s="120"/>
      <c r="SCQ236" s="120"/>
      <c r="SCR236" s="121"/>
      <c r="SCS236" s="121"/>
      <c r="SCT236" s="120"/>
      <c r="SCU236" s="122"/>
      <c r="SCV236" s="123"/>
      <c r="SCW236" s="124"/>
      <c r="SCX236" s="123"/>
      <c r="SCY236" s="121"/>
      <c r="SCZ236" s="121"/>
      <c r="SDA236" s="121"/>
      <c r="SDB236" s="121"/>
      <c r="SDC236" s="121"/>
      <c r="SDD236" s="121"/>
      <c r="SDE236" s="120"/>
      <c r="SDF236" s="125"/>
      <c r="SDG236" s="121"/>
      <c r="SDH236" s="121"/>
      <c r="SDI236" s="15"/>
      <c r="SDJ236" s="15"/>
      <c r="SDK236" s="120"/>
      <c r="SDL236" s="120"/>
      <c r="SDM236" s="121"/>
      <c r="SDN236" s="121"/>
      <c r="SDO236" s="120"/>
      <c r="SDP236" s="122"/>
      <c r="SDQ236" s="123"/>
      <c r="SDR236" s="124"/>
      <c r="SDS236" s="123"/>
      <c r="SDT236" s="121"/>
      <c r="SDU236" s="121"/>
      <c r="SDV236" s="121"/>
      <c r="SDW236" s="121"/>
      <c r="SDX236" s="121"/>
      <c r="SDY236" s="121"/>
      <c r="SDZ236" s="120"/>
      <c r="SEA236" s="125"/>
      <c r="SEB236" s="121"/>
      <c r="SEC236" s="121"/>
      <c r="SED236" s="15"/>
      <c r="SEE236" s="15"/>
      <c r="SEF236" s="120"/>
      <c r="SEG236" s="120"/>
      <c r="SEH236" s="121"/>
      <c r="SEI236" s="121"/>
      <c r="SEJ236" s="120"/>
      <c r="SEK236" s="122"/>
      <c r="SEL236" s="123"/>
      <c r="SEM236" s="124"/>
      <c r="SEN236" s="123"/>
      <c r="SEO236" s="121"/>
      <c r="SEP236" s="121"/>
      <c r="SEQ236" s="121"/>
      <c r="SER236" s="121"/>
      <c r="SES236" s="121"/>
      <c r="SET236" s="121"/>
      <c r="SEU236" s="120"/>
      <c r="SEV236" s="125"/>
      <c r="SEW236" s="121"/>
      <c r="SEX236" s="121"/>
      <c r="SEY236" s="15"/>
      <c r="SEZ236" s="15"/>
      <c r="SFA236" s="120"/>
      <c r="SFB236" s="120"/>
      <c r="SFC236" s="121"/>
      <c r="SFD236" s="121"/>
      <c r="SFE236" s="120"/>
      <c r="SFF236" s="122"/>
      <c r="SFG236" s="123"/>
      <c r="SFH236" s="124"/>
      <c r="SFI236" s="123"/>
      <c r="SFJ236" s="121"/>
      <c r="SFK236" s="121"/>
      <c r="SFL236" s="121"/>
      <c r="SFM236" s="121"/>
      <c r="SFN236" s="121"/>
      <c r="SFO236" s="121"/>
      <c r="SFP236" s="120"/>
      <c r="SFQ236" s="125"/>
      <c r="SFR236" s="121"/>
      <c r="SFS236" s="121"/>
      <c r="SFT236" s="15"/>
      <c r="SFU236" s="15"/>
      <c r="SFV236" s="120"/>
      <c r="SFW236" s="120"/>
      <c r="SFX236" s="121"/>
      <c r="SFY236" s="121"/>
      <c r="SFZ236" s="120"/>
      <c r="SGA236" s="122"/>
      <c r="SGB236" s="123"/>
      <c r="SGC236" s="124"/>
      <c r="SGD236" s="123"/>
      <c r="SGE236" s="121"/>
      <c r="SGF236" s="121"/>
      <c r="SGG236" s="121"/>
      <c r="SGH236" s="121"/>
      <c r="SGI236" s="121"/>
      <c r="SGJ236" s="121"/>
      <c r="SGK236" s="120"/>
      <c r="SGL236" s="125"/>
      <c r="SGM236" s="121"/>
      <c r="SGN236" s="121"/>
      <c r="SGO236" s="15"/>
      <c r="SGP236" s="15"/>
      <c r="SGQ236" s="120"/>
      <c r="SGR236" s="120"/>
      <c r="SGS236" s="121"/>
      <c r="SGT236" s="121"/>
      <c r="SGU236" s="120"/>
      <c r="SGV236" s="122"/>
      <c r="SGW236" s="123"/>
      <c r="SGX236" s="124"/>
      <c r="SGY236" s="123"/>
      <c r="SGZ236" s="121"/>
      <c r="SHA236" s="121"/>
      <c r="SHB236" s="121"/>
      <c r="SHC236" s="121"/>
      <c r="SHD236" s="121"/>
      <c r="SHE236" s="121"/>
      <c r="SHF236" s="120"/>
      <c r="SHG236" s="125"/>
      <c r="SHH236" s="121"/>
      <c r="SHI236" s="121"/>
      <c r="SHJ236" s="15"/>
      <c r="SHK236" s="15"/>
      <c r="SHL236" s="120"/>
      <c r="SHM236" s="120"/>
      <c r="SHN236" s="121"/>
      <c r="SHO236" s="121"/>
      <c r="SHP236" s="120"/>
      <c r="SHQ236" s="122"/>
      <c r="SHR236" s="123"/>
      <c r="SHS236" s="124"/>
      <c r="SHT236" s="123"/>
      <c r="SHU236" s="121"/>
      <c r="SHV236" s="121"/>
      <c r="SHW236" s="121"/>
      <c r="SHX236" s="121"/>
      <c r="SHY236" s="121"/>
      <c r="SHZ236" s="121"/>
      <c r="SIA236" s="120"/>
      <c r="SIB236" s="125"/>
      <c r="SIC236" s="121"/>
      <c r="SID236" s="121"/>
      <c r="SIE236" s="15"/>
      <c r="SIF236" s="15"/>
      <c r="SIG236" s="120"/>
      <c r="SIH236" s="120"/>
      <c r="SII236" s="121"/>
      <c r="SIJ236" s="121"/>
      <c r="SIK236" s="120"/>
      <c r="SIL236" s="122"/>
      <c r="SIM236" s="123"/>
      <c r="SIN236" s="124"/>
      <c r="SIO236" s="123"/>
      <c r="SIP236" s="121"/>
      <c r="SIQ236" s="121"/>
      <c r="SIR236" s="121"/>
      <c r="SIS236" s="121"/>
      <c r="SIT236" s="121"/>
      <c r="SIU236" s="121"/>
      <c r="SIV236" s="120"/>
      <c r="SIW236" s="125"/>
      <c r="SIX236" s="121"/>
      <c r="SIY236" s="121"/>
      <c r="SIZ236" s="15"/>
      <c r="SJA236" s="15"/>
      <c r="SJB236" s="120"/>
      <c r="SJC236" s="120"/>
      <c r="SJD236" s="121"/>
      <c r="SJE236" s="121"/>
      <c r="SJF236" s="120"/>
      <c r="SJG236" s="122"/>
      <c r="SJH236" s="123"/>
      <c r="SJI236" s="124"/>
      <c r="SJJ236" s="123"/>
      <c r="SJK236" s="121"/>
      <c r="SJL236" s="121"/>
      <c r="SJM236" s="121"/>
      <c r="SJN236" s="121"/>
      <c r="SJO236" s="121"/>
      <c r="SJP236" s="121"/>
      <c r="SJQ236" s="120"/>
      <c r="SJR236" s="125"/>
      <c r="SJS236" s="121"/>
      <c r="SJT236" s="121"/>
      <c r="SJU236" s="15"/>
      <c r="SJV236" s="15"/>
      <c r="SJW236" s="120"/>
      <c r="SJX236" s="120"/>
      <c r="SJY236" s="121"/>
      <c r="SJZ236" s="121"/>
      <c r="SKA236" s="120"/>
      <c r="SKB236" s="122"/>
      <c r="SKC236" s="123"/>
      <c r="SKD236" s="124"/>
      <c r="SKE236" s="123"/>
      <c r="SKF236" s="121"/>
      <c r="SKG236" s="121"/>
      <c r="SKH236" s="121"/>
      <c r="SKI236" s="121"/>
      <c r="SKJ236" s="121"/>
      <c r="SKK236" s="121"/>
      <c r="SKL236" s="120"/>
      <c r="SKM236" s="125"/>
      <c r="SKN236" s="121"/>
      <c r="SKO236" s="121"/>
      <c r="SKP236" s="15"/>
      <c r="SKQ236" s="15"/>
      <c r="SKR236" s="120"/>
      <c r="SKS236" s="120"/>
      <c r="SKT236" s="121"/>
      <c r="SKU236" s="121"/>
      <c r="SKV236" s="120"/>
      <c r="SKW236" s="122"/>
      <c r="SKX236" s="123"/>
      <c r="SKY236" s="124"/>
      <c r="SKZ236" s="123"/>
      <c r="SLA236" s="121"/>
      <c r="SLB236" s="121"/>
      <c r="SLC236" s="121"/>
      <c r="SLD236" s="121"/>
      <c r="SLE236" s="121"/>
      <c r="SLF236" s="121"/>
      <c r="SLG236" s="120"/>
      <c r="SLH236" s="125"/>
      <c r="SLI236" s="121"/>
      <c r="SLJ236" s="121"/>
      <c r="SLK236" s="15"/>
      <c r="SLL236" s="15"/>
      <c r="SLM236" s="120"/>
      <c r="SLN236" s="120"/>
      <c r="SLO236" s="121"/>
      <c r="SLP236" s="121"/>
      <c r="SLQ236" s="120"/>
      <c r="SLR236" s="122"/>
      <c r="SLS236" s="123"/>
      <c r="SLT236" s="124"/>
      <c r="SLU236" s="123"/>
      <c r="SLV236" s="121"/>
      <c r="SLW236" s="121"/>
      <c r="SLX236" s="121"/>
      <c r="SLY236" s="121"/>
      <c r="SLZ236" s="121"/>
      <c r="SMA236" s="121"/>
      <c r="SMB236" s="120"/>
      <c r="SMC236" s="125"/>
      <c r="SMD236" s="121"/>
      <c r="SME236" s="121"/>
      <c r="SMF236" s="15"/>
      <c r="SMG236" s="15"/>
      <c r="SMH236" s="120"/>
      <c r="SMI236" s="120"/>
      <c r="SMJ236" s="121"/>
      <c r="SMK236" s="121"/>
      <c r="SML236" s="120"/>
      <c r="SMM236" s="122"/>
      <c r="SMN236" s="123"/>
      <c r="SMO236" s="124"/>
      <c r="SMP236" s="123"/>
      <c r="SMQ236" s="121"/>
      <c r="SMR236" s="121"/>
      <c r="SMS236" s="121"/>
      <c r="SMT236" s="121"/>
      <c r="SMU236" s="121"/>
      <c r="SMV236" s="121"/>
      <c r="SMW236" s="120"/>
      <c r="SMX236" s="125"/>
      <c r="SMY236" s="121"/>
      <c r="SMZ236" s="121"/>
      <c r="SNA236" s="15"/>
      <c r="SNB236" s="15"/>
      <c r="SNC236" s="120"/>
      <c r="SND236" s="120"/>
      <c r="SNE236" s="121"/>
      <c r="SNF236" s="121"/>
      <c r="SNG236" s="120"/>
      <c r="SNH236" s="122"/>
      <c r="SNI236" s="123"/>
      <c r="SNJ236" s="124"/>
      <c r="SNK236" s="123"/>
      <c r="SNL236" s="121"/>
      <c r="SNM236" s="121"/>
      <c r="SNN236" s="121"/>
      <c r="SNO236" s="121"/>
      <c r="SNP236" s="121"/>
      <c r="SNQ236" s="121"/>
      <c r="SNR236" s="120"/>
      <c r="SNS236" s="125"/>
      <c r="SNT236" s="121"/>
      <c r="SNU236" s="121"/>
      <c r="SNV236" s="15"/>
      <c r="SNW236" s="15"/>
      <c r="SNX236" s="120"/>
      <c r="SNY236" s="120"/>
      <c r="SNZ236" s="121"/>
      <c r="SOA236" s="121"/>
      <c r="SOB236" s="120"/>
      <c r="SOC236" s="122"/>
      <c r="SOD236" s="123"/>
      <c r="SOE236" s="124"/>
      <c r="SOF236" s="123"/>
      <c r="SOG236" s="121"/>
      <c r="SOH236" s="121"/>
      <c r="SOI236" s="121"/>
      <c r="SOJ236" s="121"/>
      <c r="SOK236" s="121"/>
      <c r="SOL236" s="121"/>
      <c r="SOM236" s="120"/>
      <c r="SON236" s="125"/>
      <c r="SOO236" s="121"/>
      <c r="SOP236" s="121"/>
      <c r="SOQ236" s="15"/>
      <c r="SOR236" s="15"/>
      <c r="SOS236" s="120"/>
      <c r="SOT236" s="120"/>
      <c r="SOU236" s="121"/>
      <c r="SOV236" s="121"/>
      <c r="SOW236" s="120"/>
      <c r="SOX236" s="122"/>
      <c r="SOY236" s="123"/>
      <c r="SOZ236" s="124"/>
      <c r="SPA236" s="123"/>
      <c r="SPB236" s="121"/>
      <c r="SPC236" s="121"/>
      <c r="SPD236" s="121"/>
      <c r="SPE236" s="121"/>
      <c r="SPF236" s="121"/>
      <c r="SPG236" s="121"/>
      <c r="SPH236" s="120"/>
      <c r="SPI236" s="125"/>
      <c r="SPJ236" s="121"/>
      <c r="SPK236" s="121"/>
      <c r="SPL236" s="15"/>
      <c r="SPM236" s="15"/>
      <c r="SPN236" s="120"/>
      <c r="SPO236" s="120"/>
      <c r="SPP236" s="121"/>
      <c r="SPQ236" s="121"/>
      <c r="SPR236" s="120"/>
      <c r="SPS236" s="122"/>
      <c r="SPT236" s="123"/>
      <c r="SPU236" s="124"/>
      <c r="SPV236" s="123"/>
      <c r="SPW236" s="121"/>
      <c r="SPX236" s="121"/>
      <c r="SPY236" s="121"/>
      <c r="SPZ236" s="121"/>
      <c r="SQA236" s="121"/>
      <c r="SQB236" s="121"/>
      <c r="SQC236" s="120"/>
      <c r="SQD236" s="125"/>
      <c r="SQE236" s="121"/>
      <c r="SQF236" s="121"/>
      <c r="SQG236" s="15"/>
      <c r="SQH236" s="15"/>
      <c r="SQI236" s="120"/>
      <c r="SQJ236" s="120"/>
      <c r="SQK236" s="121"/>
      <c r="SQL236" s="121"/>
      <c r="SQM236" s="120"/>
      <c r="SQN236" s="122"/>
      <c r="SQO236" s="123"/>
      <c r="SQP236" s="124"/>
      <c r="SQQ236" s="123"/>
      <c r="SQR236" s="121"/>
      <c r="SQS236" s="121"/>
      <c r="SQT236" s="121"/>
      <c r="SQU236" s="121"/>
      <c r="SQV236" s="121"/>
      <c r="SQW236" s="121"/>
      <c r="SQX236" s="120"/>
      <c r="SQY236" s="125"/>
      <c r="SQZ236" s="121"/>
      <c r="SRA236" s="121"/>
      <c r="SRB236" s="15"/>
      <c r="SRC236" s="15"/>
      <c r="SRD236" s="120"/>
      <c r="SRE236" s="120"/>
      <c r="SRF236" s="121"/>
      <c r="SRG236" s="121"/>
      <c r="SRH236" s="120"/>
      <c r="SRI236" s="122"/>
      <c r="SRJ236" s="123"/>
      <c r="SRK236" s="124"/>
      <c r="SRL236" s="123"/>
      <c r="SRM236" s="121"/>
      <c r="SRN236" s="121"/>
      <c r="SRO236" s="121"/>
      <c r="SRP236" s="121"/>
      <c r="SRQ236" s="121"/>
      <c r="SRR236" s="121"/>
      <c r="SRS236" s="120"/>
      <c r="SRT236" s="125"/>
      <c r="SRU236" s="121"/>
      <c r="SRV236" s="121"/>
      <c r="SRW236" s="15"/>
      <c r="SRX236" s="15"/>
      <c r="SRY236" s="120"/>
      <c r="SRZ236" s="120"/>
      <c r="SSA236" s="121"/>
      <c r="SSB236" s="121"/>
      <c r="SSC236" s="120"/>
      <c r="SSD236" s="122"/>
      <c r="SSE236" s="123"/>
      <c r="SSF236" s="124"/>
      <c r="SSG236" s="123"/>
      <c r="SSH236" s="121"/>
      <c r="SSI236" s="121"/>
      <c r="SSJ236" s="121"/>
      <c r="SSK236" s="121"/>
      <c r="SSL236" s="121"/>
      <c r="SSM236" s="121"/>
      <c r="SSN236" s="120"/>
      <c r="SSO236" s="125"/>
      <c r="SSP236" s="121"/>
      <c r="SSQ236" s="121"/>
      <c r="SSR236" s="15"/>
      <c r="SSS236" s="15"/>
      <c r="SST236" s="120"/>
      <c r="SSU236" s="120"/>
      <c r="SSV236" s="121"/>
      <c r="SSW236" s="121"/>
      <c r="SSX236" s="120"/>
      <c r="SSY236" s="122"/>
      <c r="SSZ236" s="123"/>
      <c r="STA236" s="124"/>
      <c r="STB236" s="123"/>
      <c r="STC236" s="121"/>
      <c r="STD236" s="121"/>
      <c r="STE236" s="121"/>
      <c r="STF236" s="121"/>
      <c r="STG236" s="121"/>
      <c r="STH236" s="121"/>
      <c r="STI236" s="120"/>
      <c r="STJ236" s="125"/>
      <c r="STK236" s="121"/>
      <c r="STL236" s="121"/>
      <c r="STM236" s="15"/>
      <c r="STN236" s="15"/>
      <c r="STO236" s="120"/>
      <c r="STP236" s="120"/>
      <c r="STQ236" s="121"/>
      <c r="STR236" s="121"/>
      <c r="STS236" s="120"/>
      <c r="STT236" s="122"/>
      <c r="STU236" s="123"/>
      <c r="STV236" s="124"/>
      <c r="STW236" s="123"/>
      <c r="STX236" s="121"/>
      <c r="STY236" s="121"/>
      <c r="STZ236" s="121"/>
      <c r="SUA236" s="121"/>
      <c r="SUB236" s="121"/>
      <c r="SUC236" s="121"/>
      <c r="SUD236" s="120"/>
      <c r="SUE236" s="125"/>
      <c r="SUF236" s="121"/>
      <c r="SUG236" s="121"/>
      <c r="SUH236" s="15"/>
      <c r="SUI236" s="15"/>
      <c r="SUJ236" s="120"/>
      <c r="SUK236" s="120"/>
      <c r="SUL236" s="121"/>
      <c r="SUM236" s="121"/>
      <c r="SUN236" s="120"/>
      <c r="SUO236" s="122"/>
      <c r="SUP236" s="123"/>
      <c r="SUQ236" s="124"/>
      <c r="SUR236" s="123"/>
      <c r="SUS236" s="121"/>
      <c r="SUT236" s="121"/>
      <c r="SUU236" s="121"/>
      <c r="SUV236" s="121"/>
      <c r="SUW236" s="121"/>
      <c r="SUX236" s="121"/>
      <c r="SUY236" s="120"/>
      <c r="SUZ236" s="125"/>
      <c r="SVA236" s="121"/>
      <c r="SVB236" s="121"/>
      <c r="SVC236" s="15"/>
      <c r="SVD236" s="15"/>
      <c r="SVE236" s="120"/>
      <c r="SVF236" s="120"/>
      <c r="SVG236" s="121"/>
      <c r="SVH236" s="121"/>
      <c r="SVI236" s="120"/>
      <c r="SVJ236" s="122"/>
      <c r="SVK236" s="123"/>
      <c r="SVL236" s="124"/>
      <c r="SVM236" s="123"/>
      <c r="SVN236" s="121"/>
      <c r="SVO236" s="121"/>
      <c r="SVP236" s="121"/>
      <c r="SVQ236" s="121"/>
      <c r="SVR236" s="121"/>
      <c r="SVS236" s="121"/>
      <c r="SVT236" s="120"/>
      <c r="SVU236" s="125"/>
      <c r="SVV236" s="121"/>
      <c r="SVW236" s="121"/>
      <c r="SVX236" s="15"/>
      <c r="SVY236" s="15"/>
      <c r="SVZ236" s="120"/>
      <c r="SWA236" s="120"/>
      <c r="SWB236" s="121"/>
      <c r="SWC236" s="121"/>
      <c r="SWD236" s="120"/>
      <c r="SWE236" s="122"/>
      <c r="SWF236" s="123"/>
      <c r="SWG236" s="124"/>
      <c r="SWH236" s="123"/>
      <c r="SWI236" s="121"/>
      <c r="SWJ236" s="121"/>
      <c r="SWK236" s="121"/>
      <c r="SWL236" s="121"/>
      <c r="SWM236" s="121"/>
      <c r="SWN236" s="121"/>
      <c r="SWO236" s="120"/>
      <c r="SWP236" s="125"/>
      <c r="SWQ236" s="121"/>
      <c r="SWR236" s="121"/>
      <c r="SWS236" s="15"/>
      <c r="SWT236" s="15"/>
      <c r="SWU236" s="120"/>
      <c r="SWV236" s="120"/>
      <c r="SWW236" s="121"/>
      <c r="SWX236" s="121"/>
      <c r="SWY236" s="120"/>
      <c r="SWZ236" s="122"/>
      <c r="SXA236" s="123"/>
      <c r="SXB236" s="124"/>
      <c r="SXC236" s="123"/>
      <c r="SXD236" s="121"/>
      <c r="SXE236" s="121"/>
      <c r="SXF236" s="121"/>
      <c r="SXG236" s="121"/>
      <c r="SXH236" s="121"/>
      <c r="SXI236" s="121"/>
      <c r="SXJ236" s="120"/>
      <c r="SXK236" s="125"/>
      <c r="SXL236" s="121"/>
      <c r="SXM236" s="121"/>
      <c r="SXN236" s="15"/>
      <c r="SXO236" s="15"/>
      <c r="SXP236" s="120"/>
      <c r="SXQ236" s="120"/>
      <c r="SXR236" s="121"/>
      <c r="SXS236" s="121"/>
      <c r="SXT236" s="120"/>
      <c r="SXU236" s="122"/>
      <c r="SXV236" s="123"/>
      <c r="SXW236" s="124"/>
      <c r="SXX236" s="123"/>
      <c r="SXY236" s="121"/>
      <c r="SXZ236" s="121"/>
      <c r="SYA236" s="121"/>
      <c r="SYB236" s="121"/>
      <c r="SYC236" s="121"/>
      <c r="SYD236" s="121"/>
      <c r="SYE236" s="120"/>
      <c r="SYF236" s="125"/>
      <c r="SYG236" s="121"/>
      <c r="SYH236" s="121"/>
      <c r="SYI236" s="15"/>
      <c r="SYJ236" s="15"/>
      <c r="SYK236" s="120"/>
      <c r="SYL236" s="120"/>
      <c r="SYM236" s="121"/>
      <c r="SYN236" s="121"/>
      <c r="SYO236" s="120"/>
      <c r="SYP236" s="122"/>
      <c r="SYQ236" s="123"/>
      <c r="SYR236" s="124"/>
      <c r="SYS236" s="123"/>
      <c r="SYT236" s="121"/>
      <c r="SYU236" s="121"/>
      <c r="SYV236" s="121"/>
      <c r="SYW236" s="121"/>
      <c r="SYX236" s="121"/>
      <c r="SYY236" s="121"/>
      <c r="SYZ236" s="120"/>
      <c r="SZA236" s="125"/>
      <c r="SZB236" s="121"/>
      <c r="SZC236" s="121"/>
      <c r="SZD236" s="15"/>
      <c r="SZE236" s="15"/>
      <c r="SZF236" s="120"/>
      <c r="SZG236" s="120"/>
      <c r="SZH236" s="121"/>
      <c r="SZI236" s="121"/>
      <c r="SZJ236" s="120"/>
      <c r="SZK236" s="122"/>
      <c r="SZL236" s="123"/>
      <c r="SZM236" s="124"/>
      <c r="SZN236" s="123"/>
      <c r="SZO236" s="121"/>
      <c r="SZP236" s="121"/>
      <c r="SZQ236" s="121"/>
      <c r="SZR236" s="121"/>
      <c r="SZS236" s="121"/>
      <c r="SZT236" s="121"/>
      <c r="SZU236" s="120"/>
      <c r="SZV236" s="125"/>
      <c r="SZW236" s="121"/>
      <c r="SZX236" s="121"/>
      <c r="SZY236" s="15"/>
      <c r="SZZ236" s="15"/>
      <c r="TAA236" s="120"/>
      <c r="TAB236" s="120"/>
      <c r="TAC236" s="121"/>
      <c r="TAD236" s="121"/>
      <c r="TAE236" s="120"/>
      <c r="TAF236" s="122"/>
      <c r="TAG236" s="123"/>
      <c r="TAH236" s="124"/>
      <c r="TAI236" s="123"/>
      <c r="TAJ236" s="121"/>
      <c r="TAK236" s="121"/>
      <c r="TAL236" s="121"/>
      <c r="TAM236" s="121"/>
      <c r="TAN236" s="121"/>
      <c r="TAO236" s="121"/>
      <c r="TAP236" s="120"/>
      <c r="TAQ236" s="125"/>
      <c r="TAR236" s="121"/>
      <c r="TAS236" s="121"/>
      <c r="TAT236" s="15"/>
      <c r="TAU236" s="15"/>
      <c r="TAV236" s="120"/>
      <c r="TAW236" s="120"/>
      <c r="TAX236" s="121"/>
      <c r="TAY236" s="121"/>
      <c r="TAZ236" s="120"/>
      <c r="TBA236" s="122"/>
      <c r="TBB236" s="123"/>
      <c r="TBC236" s="124"/>
      <c r="TBD236" s="123"/>
      <c r="TBE236" s="121"/>
      <c r="TBF236" s="121"/>
      <c r="TBG236" s="121"/>
      <c r="TBH236" s="121"/>
      <c r="TBI236" s="121"/>
      <c r="TBJ236" s="121"/>
      <c r="TBK236" s="120"/>
      <c r="TBL236" s="125"/>
      <c r="TBM236" s="121"/>
      <c r="TBN236" s="121"/>
      <c r="TBO236" s="15"/>
      <c r="TBP236" s="15"/>
      <c r="TBQ236" s="120"/>
      <c r="TBR236" s="120"/>
      <c r="TBS236" s="121"/>
      <c r="TBT236" s="121"/>
      <c r="TBU236" s="120"/>
      <c r="TBV236" s="122"/>
      <c r="TBW236" s="123"/>
      <c r="TBX236" s="124"/>
      <c r="TBY236" s="123"/>
      <c r="TBZ236" s="121"/>
      <c r="TCA236" s="121"/>
      <c r="TCB236" s="121"/>
      <c r="TCC236" s="121"/>
      <c r="TCD236" s="121"/>
      <c r="TCE236" s="121"/>
      <c r="TCF236" s="120"/>
      <c r="TCG236" s="125"/>
      <c r="TCH236" s="121"/>
      <c r="TCI236" s="121"/>
      <c r="TCJ236" s="15"/>
      <c r="TCK236" s="15"/>
      <c r="TCL236" s="120"/>
      <c r="TCM236" s="120"/>
      <c r="TCN236" s="121"/>
      <c r="TCO236" s="121"/>
      <c r="TCP236" s="120"/>
      <c r="TCQ236" s="122"/>
      <c r="TCR236" s="123"/>
      <c r="TCS236" s="124"/>
      <c r="TCT236" s="123"/>
      <c r="TCU236" s="121"/>
      <c r="TCV236" s="121"/>
      <c r="TCW236" s="121"/>
      <c r="TCX236" s="121"/>
      <c r="TCY236" s="121"/>
      <c r="TCZ236" s="121"/>
      <c r="TDA236" s="120"/>
      <c r="TDB236" s="125"/>
      <c r="TDC236" s="121"/>
      <c r="TDD236" s="121"/>
      <c r="TDE236" s="15"/>
      <c r="TDF236" s="15"/>
      <c r="TDG236" s="120"/>
      <c r="TDH236" s="120"/>
      <c r="TDI236" s="121"/>
      <c r="TDJ236" s="121"/>
      <c r="TDK236" s="120"/>
      <c r="TDL236" s="122"/>
      <c r="TDM236" s="123"/>
      <c r="TDN236" s="124"/>
      <c r="TDO236" s="123"/>
      <c r="TDP236" s="121"/>
      <c r="TDQ236" s="121"/>
      <c r="TDR236" s="121"/>
      <c r="TDS236" s="121"/>
      <c r="TDT236" s="121"/>
      <c r="TDU236" s="121"/>
      <c r="TDV236" s="120"/>
      <c r="TDW236" s="125"/>
      <c r="TDX236" s="121"/>
      <c r="TDY236" s="121"/>
      <c r="TDZ236" s="15"/>
      <c r="TEA236" s="15"/>
      <c r="TEB236" s="120"/>
      <c r="TEC236" s="120"/>
      <c r="TED236" s="121"/>
      <c r="TEE236" s="121"/>
      <c r="TEF236" s="120"/>
      <c r="TEG236" s="122"/>
      <c r="TEH236" s="123"/>
      <c r="TEI236" s="124"/>
      <c r="TEJ236" s="123"/>
      <c r="TEK236" s="121"/>
      <c r="TEL236" s="121"/>
      <c r="TEM236" s="121"/>
      <c r="TEN236" s="121"/>
      <c r="TEO236" s="121"/>
      <c r="TEP236" s="121"/>
      <c r="TEQ236" s="120"/>
      <c r="TER236" s="125"/>
      <c r="TES236" s="121"/>
      <c r="TET236" s="121"/>
      <c r="TEU236" s="15"/>
      <c r="TEV236" s="15"/>
      <c r="TEW236" s="120"/>
      <c r="TEX236" s="120"/>
      <c r="TEY236" s="121"/>
      <c r="TEZ236" s="121"/>
      <c r="TFA236" s="120"/>
      <c r="TFB236" s="122"/>
      <c r="TFC236" s="123"/>
      <c r="TFD236" s="124"/>
      <c r="TFE236" s="123"/>
      <c r="TFF236" s="121"/>
      <c r="TFG236" s="121"/>
      <c r="TFH236" s="121"/>
      <c r="TFI236" s="121"/>
      <c r="TFJ236" s="121"/>
      <c r="TFK236" s="121"/>
      <c r="TFL236" s="120"/>
      <c r="TFM236" s="125"/>
      <c r="TFN236" s="121"/>
      <c r="TFO236" s="121"/>
      <c r="TFP236" s="15"/>
      <c r="TFQ236" s="15"/>
      <c r="TFR236" s="120"/>
      <c r="TFS236" s="120"/>
      <c r="TFT236" s="121"/>
      <c r="TFU236" s="121"/>
      <c r="TFV236" s="120"/>
      <c r="TFW236" s="122"/>
      <c r="TFX236" s="123"/>
      <c r="TFY236" s="124"/>
      <c r="TFZ236" s="123"/>
      <c r="TGA236" s="121"/>
      <c r="TGB236" s="121"/>
      <c r="TGC236" s="121"/>
      <c r="TGD236" s="121"/>
      <c r="TGE236" s="121"/>
      <c r="TGF236" s="121"/>
      <c r="TGG236" s="120"/>
      <c r="TGH236" s="125"/>
      <c r="TGI236" s="121"/>
      <c r="TGJ236" s="121"/>
      <c r="TGK236" s="15"/>
      <c r="TGL236" s="15"/>
      <c r="TGM236" s="120"/>
      <c r="TGN236" s="120"/>
      <c r="TGO236" s="121"/>
      <c r="TGP236" s="121"/>
      <c r="TGQ236" s="120"/>
      <c r="TGR236" s="122"/>
      <c r="TGS236" s="123"/>
      <c r="TGT236" s="124"/>
      <c r="TGU236" s="123"/>
      <c r="TGV236" s="121"/>
      <c r="TGW236" s="121"/>
      <c r="TGX236" s="121"/>
      <c r="TGY236" s="121"/>
      <c r="TGZ236" s="121"/>
      <c r="THA236" s="121"/>
      <c r="THB236" s="120"/>
      <c r="THC236" s="125"/>
      <c r="THD236" s="121"/>
      <c r="THE236" s="121"/>
      <c r="THF236" s="15"/>
      <c r="THG236" s="15"/>
      <c r="THH236" s="120"/>
      <c r="THI236" s="120"/>
      <c r="THJ236" s="121"/>
      <c r="THK236" s="121"/>
      <c r="THL236" s="120"/>
      <c r="THM236" s="122"/>
      <c r="THN236" s="123"/>
      <c r="THO236" s="124"/>
      <c r="THP236" s="123"/>
      <c r="THQ236" s="121"/>
      <c r="THR236" s="121"/>
      <c r="THS236" s="121"/>
      <c r="THT236" s="121"/>
      <c r="THU236" s="121"/>
      <c r="THV236" s="121"/>
      <c r="THW236" s="120"/>
      <c r="THX236" s="125"/>
      <c r="THY236" s="121"/>
      <c r="THZ236" s="121"/>
      <c r="TIA236" s="15"/>
      <c r="TIB236" s="15"/>
      <c r="TIC236" s="120"/>
      <c r="TID236" s="120"/>
      <c r="TIE236" s="121"/>
      <c r="TIF236" s="121"/>
      <c r="TIG236" s="120"/>
      <c r="TIH236" s="122"/>
      <c r="TII236" s="123"/>
      <c r="TIJ236" s="124"/>
      <c r="TIK236" s="123"/>
      <c r="TIL236" s="121"/>
      <c r="TIM236" s="121"/>
      <c r="TIN236" s="121"/>
      <c r="TIO236" s="121"/>
      <c r="TIP236" s="121"/>
      <c r="TIQ236" s="121"/>
      <c r="TIR236" s="120"/>
      <c r="TIS236" s="125"/>
      <c r="TIT236" s="121"/>
      <c r="TIU236" s="121"/>
      <c r="TIV236" s="15"/>
      <c r="TIW236" s="15"/>
      <c r="TIX236" s="120"/>
      <c r="TIY236" s="120"/>
      <c r="TIZ236" s="121"/>
      <c r="TJA236" s="121"/>
      <c r="TJB236" s="120"/>
      <c r="TJC236" s="122"/>
      <c r="TJD236" s="123"/>
      <c r="TJE236" s="124"/>
      <c r="TJF236" s="123"/>
      <c r="TJG236" s="121"/>
      <c r="TJH236" s="121"/>
      <c r="TJI236" s="121"/>
      <c r="TJJ236" s="121"/>
      <c r="TJK236" s="121"/>
      <c r="TJL236" s="121"/>
      <c r="TJM236" s="120"/>
      <c r="TJN236" s="125"/>
      <c r="TJO236" s="121"/>
      <c r="TJP236" s="121"/>
      <c r="TJQ236" s="15"/>
      <c r="TJR236" s="15"/>
      <c r="TJS236" s="120"/>
      <c r="TJT236" s="120"/>
      <c r="TJU236" s="121"/>
      <c r="TJV236" s="121"/>
      <c r="TJW236" s="120"/>
      <c r="TJX236" s="122"/>
      <c r="TJY236" s="123"/>
      <c r="TJZ236" s="124"/>
      <c r="TKA236" s="123"/>
      <c r="TKB236" s="121"/>
      <c r="TKC236" s="121"/>
      <c r="TKD236" s="121"/>
      <c r="TKE236" s="121"/>
      <c r="TKF236" s="121"/>
      <c r="TKG236" s="121"/>
      <c r="TKH236" s="120"/>
      <c r="TKI236" s="125"/>
      <c r="TKJ236" s="121"/>
      <c r="TKK236" s="121"/>
      <c r="TKL236" s="15"/>
      <c r="TKM236" s="15"/>
      <c r="TKN236" s="120"/>
      <c r="TKO236" s="120"/>
      <c r="TKP236" s="121"/>
      <c r="TKQ236" s="121"/>
      <c r="TKR236" s="120"/>
      <c r="TKS236" s="122"/>
      <c r="TKT236" s="123"/>
      <c r="TKU236" s="124"/>
      <c r="TKV236" s="123"/>
      <c r="TKW236" s="121"/>
      <c r="TKX236" s="121"/>
      <c r="TKY236" s="121"/>
      <c r="TKZ236" s="121"/>
      <c r="TLA236" s="121"/>
      <c r="TLB236" s="121"/>
      <c r="TLC236" s="120"/>
      <c r="TLD236" s="125"/>
      <c r="TLE236" s="121"/>
      <c r="TLF236" s="121"/>
      <c r="TLG236" s="15"/>
      <c r="TLH236" s="15"/>
      <c r="TLI236" s="120"/>
      <c r="TLJ236" s="120"/>
      <c r="TLK236" s="121"/>
      <c r="TLL236" s="121"/>
      <c r="TLM236" s="120"/>
      <c r="TLN236" s="122"/>
      <c r="TLO236" s="123"/>
      <c r="TLP236" s="124"/>
      <c r="TLQ236" s="123"/>
      <c r="TLR236" s="121"/>
      <c r="TLS236" s="121"/>
      <c r="TLT236" s="121"/>
      <c r="TLU236" s="121"/>
      <c r="TLV236" s="121"/>
      <c r="TLW236" s="121"/>
      <c r="TLX236" s="120"/>
      <c r="TLY236" s="125"/>
      <c r="TLZ236" s="121"/>
      <c r="TMA236" s="121"/>
      <c r="TMB236" s="15"/>
      <c r="TMC236" s="15"/>
      <c r="TMD236" s="120"/>
      <c r="TME236" s="120"/>
      <c r="TMF236" s="121"/>
      <c r="TMG236" s="121"/>
      <c r="TMH236" s="120"/>
      <c r="TMI236" s="122"/>
      <c r="TMJ236" s="123"/>
      <c r="TMK236" s="124"/>
      <c r="TML236" s="123"/>
      <c r="TMM236" s="121"/>
      <c r="TMN236" s="121"/>
      <c r="TMO236" s="121"/>
      <c r="TMP236" s="121"/>
      <c r="TMQ236" s="121"/>
      <c r="TMR236" s="121"/>
      <c r="TMS236" s="120"/>
      <c r="TMT236" s="125"/>
      <c r="TMU236" s="121"/>
      <c r="TMV236" s="121"/>
      <c r="TMW236" s="15"/>
      <c r="TMX236" s="15"/>
      <c r="TMY236" s="120"/>
      <c r="TMZ236" s="120"/>
      <c r="TNA236" s="121"/>
      <c r="TNB236" s="121"/>
      <c r="TNC236" s="120"/>
      <c r="TND236" s="122"/>
      <c r="TNE236" s="123"/>
      <c r="TNF236" s="124"/>
      <c r="TNG236" s="123"/>
      <c r="TNH236" s="121"/>
      <c r="TNI236" s="121"/>
      <c r="TNJ236" s="121"/>
      <c r="TNK236" s="121"/>
      <c r="TNL236" s="121"/>
      <c r="TNM236" s="121"/>
      <c r="TNN236" s="120"/>
      <c r="TNO236" s="125"/>
      <c r="TNP236" s="121"/>
      <c r="TNQ236" s="121"/>
      <c r="TNR236" s="15"/>
      <c r="TNS236" s="15"/>
      <c r="TNT236" s="120"/>
      <c r="TNU236" s="120"/>
      <c r="TNV236" s="121"/>
      <c r="TNW236" s="121"/>
      <c r="TNX236" s="120"/>
      <c r="TNY236" s="122"/>
      <c r="TNZ236" s="123"/>
      <c r="TOA236" s="124"/>
      <c r="TOB236" s="123"/>
      <c r="TOC236" s="121"/>
      <c r="TOD236" s="121"/>
      <c r="TOE236" s="121"/>
      <c r="TOF236" s="121"/>
      <c r="TOG236" s="121"/>
      <c r="TOH236" s="121"/>
      <c r="TOI236" s="120"/>
      <c r="TOJ236" s="125"/>
      <c r="TOK236" s="121"/>
      <c r="TOL236" s="121"/>
      <c r="TOM236" s="15"/>
      <c r="TON236" s="15"/>
      <c r="TOO236" s="120"/>
      <c r="TOP236" s="120"/>
      <c r="TOQ236" s="121"/>
      <c r="TOR236" s="121"/>
      <c r="TOS236" s="120"/>
      <c r="TOT236" s="122"/>
      <c r="TOU236" s="123"/>
      <c r="TOV236" s="124"/>
      <c r="TOW236" s="123"/>
      <c r="TOX236" s="121"/>
      <c r="TOY236" s="121"/>
      <c r="TOZ236" s="121"/>
      <c r="TPA236" s="121"/>
      <c r="TPB236" s="121"/>
      <c r="TPC236" s="121"/>
      <c r="TPD236" s="120"/>
      <c r="TPE236" s="125"/>
      <c r="TPF236" s="121"/>
      <c r="TPG236" s="121"/>
      <c r="TPH236" s="15"/>
      <c r="TPI236" s="15"/>
      <c r="TPJ236" s="120"/>
      <c r="TPK236" s="120"/>
      <c r="TPL236" s="121"/>
      <c r="TPM236" s="121"/>
      <c r="TPN236" s="120"/>
      <c r="TPO236" s="122"/>
      <c r="TPP236" s="123"/>
      <c r="TPQ236" s="124"/>
      <c r="TPR236" s="123"/>
      <c r="TPS236" s="121"/>
      <c r="TPT236" s="121"/>
      <c r="TPU236" s="121"/>
      <c r="TPV236" s="121"/>
      <c r="TPW236" s="121"/>
      <c r="TPX236" s="121"/>
      <c r="TPY236" s="120"/>
      <c r="TPZ236" s="125"/>
      <c r="TQA236" s="121"/>
      <c r="TQB236" s="121"/>
      <c r="TQC236" s="15"/>
      <c r="TQD236" s="15"/>
      <c r="TQE236" s="120"/>
      <c r="TQF236" s="120"/>
      <c r="TQG236" s="121"/>
      <c r="TQH236" s="121"/>
      <c r="TQI236" s="120"/>
      <c r="TQJ236" s="122"/>
      <c r="TQK236" s="123"/>
      <c r="TQL236" s="124"/>
      <c r="TQM236" s="123"/>
      <c r="TQN236" s="121"/>
      <c r="TQO236" s="121"/>
      <c r="TQP236" s="121"/>
      <c r="TQQ236" s="121"/>
      <c r="TQR236" s="121"/>
      <c r="TQS236" s="121"/>
      <c r="TQT236" s="120"/>
      <c r="TQU236" s="125"/>
      <c r="TQV236" s="121"/>
      <c r="TQW236" s="121"/>
      <c r="TQX236" s="15"/>
      <c r="TQY236" s="15"/>
      <c r="TQZ236" s="120"/>
      <c r="TRA236" s="120"/>
      <c r="TRB236" s="121"/>
      <c r="TRC236" s="121"/>
      <c r="TRD236" s="120"/>
      <c r="TRE236" s="122"/>
      <c r="TRF236" s="123"/>
      <c r="TRG236" s="124"/>
      <c r="TRH236" s="123"/>
      <c r="TRI236" s="121"/>
      <c r="TRJ236" s="121"/>
      <c r="TRK236" s="121"/>
      <c r="TRL236" s="121"/>
      <c r="TRM236" s="121"/>
      <c r="TRN236" s="121"/>
      <c r="TRO236" s="120"/>
      <c r="TRP236" s="125"/>
      <c r="TRQ236" s="121"/>
      <c r="TRR236" s="121"/>
      <c r="TRS236" s="15"/>
      <c r="TRT236" s="15"/>
      <c r="TRU236" s="120"/>
      <c r="TRV236" s="120"/>
      <c r="TRW236" s="121"/>
      <c r="TRX236" s="121"/>
      <c r="TRY236" s="120"/>
      <c r="TRZ236" s="122"/>
      <c r="TSA236" s="123"/>
      <c r="TSB236" s="124"/>
      <c r="TSC236" s="123"/>
      <c r="TSD236" s="121"/>
      <c r="TSE236" s="121"/>
      <c r="TSF236" s="121"/>
      <c r="TSG236" s="121"/>
      <c r="TSH236" s="121"/>
      <c r="TSI236" s="121"/>
      <c r="TSJ236" s="120"/>
      <c r="TSK236" s="125"/>
      <c r="TSL236" s="121"/>
      <c r="TSM236" s="121"/>
      <c r="TSN236" s="15"/>
      <c r="TSO236" s="15"/>
      <c r="TSP236" s="120"/>
      <c r="TSQ236" s="120"/>
      <c r="TSR236" s="121"/>
      <c r="TSS236" s="121"/>
      <c r="TST236" s="120"/>
      <c r="TSU236" s="122"/>
      <c r="TSV236" s="123"/>
      <c r="TSW236" s="124"/>
      <c r="TSX236" s="123"/>
      <c r="TSY236" s="121"/>
      <c r="TSZ236" s="121"/>
      <c r="TTA236" s="121"/>
      <c r="TTB236" s="121"/>
      <c r="TTC236" s="121"/>
      <c r="TTD236" s="121"/>
      <c r="TTE236" s="120"/>
      <c r="TTF236" s="125"/>
      <c r="TTG236" s="121"/>
      <c r="TTH236" s="121"/>
      <c r="TTI236" s="15"/>
      <c r="TTJ236" s="15"/>
      <c r="TTK236" s="120"/>
      <c r="TTL236" s="120"/>
      <c r="TTM236" s="121"/>
      <c r="TTN236" s="121"/>
      <c r="TTO236" s="120"/>
      <c r="TTP236" s="122"/>
      <c r="TTQ236" s="123"/>
      <c r="TTR236" s="124"/>
      <c r="TTS236" s="123"/>
      <c r="TTT236" s="121"/>
      <c r="TTU236" s="121"/>
      <c r="TTV236" s="121"/>
      <c r="TTW236" s="121"/>
      <c r="TTX236" s="121"/>
      <c r="TTY236" s="121"/>
      <c r="TTZ236" s="120"/>
      <c r="TUA236" s="125"/>
      <c r="TUB236" s="121"/>
      <c r="TUC236" s="121"/>
      <c r="TUD236" s="15"/>
      <c r="TUE236" s="15"/>
      <c r="TUF236" s="120"/>
      <c r="TUG236" s="120"/>
      <c r="TUH236" s="121"/>
      <c r="TUI236" s="121"/>
      <c r="TUJ236" s="120"/>
      <c r="TUK236" s="122"/>
      <c r="TUL236" s="123"/>
      <c r="TUM236" s="124"/>
      <c r="TUN236" s="123"/>
      <c r="TUO236" s="121"/>
      <c r="TUP236" s="121"/>
      <c r="TUQ236" s="121"/>
      <c r="TUR236" s="121"/>
      <c r="TUS236" s="121"/>
      <c r="TUT236" s="121"/>
      <c r="TUU236" s="120"/>
      <c r="TUV236" s="125"/>
      <c r="TUW236" s="121"/>
      <c r="TUX236" s="121"/>
      <c r="TUY236" s="15"/>
      <c r="TUZ236" s="15"/>
      <c r="TVA236" s="120"/>
      <c r="TVB236" s="120"/>
      <c r="TVC236" s="121"/>
      <c r="TVD236" s="121"/>
      <c r="TVE236" s="120"/>
      <c r="TVF236" s="122"/>
      <c r="TVG236" s="123"/>
      <c r="TVH236" s="124"/>
      <c r="TVI236" s="123"/>
      <c r="TVJ236" s="121"/>
      <c r="TVK236" s="121"/>
      <c r="TVL236" s="121"/>
      <c r="TVM236" s="121"/>
      <c r="TVN236" s="121"/>
      <c r="TVO236" s="121"/>
      <c r="TVP236" s="120"/>
      <c r="TVQ236" s="125"/>
      <c r="TVR236" s="121"/>
      <c r="TVS236" s="121"/>
      <c r="TVT236" s="15"/>
      <c r="TVU236" s="15"/>
      <c r="TVV236" s="120"/>
      <c r="TVW236" s="120"/>
      <c r="TVX236" s="121"/>
      <c r="TVY236" s="121"/>
      <c r="TVZ236" s="120"/>
      <c r="TWA236" s="122"/>
      <c r="TWB236" s="123"/>
      <c r="TWC236" s="124"/>
      <c r="TWD236" s="123"/>
      <c r="TWE236" s="121"/>
      <c r="TWF236" s="121"/>
      <c r="TWG236" s="121"/>
      <c r="TWH236" s="121"/>
      <c r="TWI236" s="121"/>
      <c r="TWJ236" s="121"/>
      <c r="TWK236" s="120"/>
      <c r="TWL236" s="125"/>
      <c r="TWM236" s="121"/>
      <c r="TWN236" s="121"/>
      <c r="TWO236" s="15"/>
      <c r="TWP236" s="15"/>
      <c r="TWQ236" s="120"/>
      <c r="TWR236" s="120"/>
      <c r="TWS236" s="121"/>
      <c r="TWT236" s="121"/>
      <c r="TWU236" s="120"/>
      <c r="TWV236" s="122"/>
      <c r="TWW236" s="123"/>
      <c r="TWX236" s="124"/>
      <c r="TWY236" s="123"/>
      <c r="TWZ236" s="121"/>
      <c r="TXA236" s="121"/>
      <c r="TXB236" s="121"/>
      <c r="TXC236" s="121"/>
      <c r="TXD236" s="121"/>
      <c r="TXE236" s="121"/>
      <c r="TXF236" s="120"/>
      <c r="TXG236" s="125"/>
      <c r="TXH236" s="121"/>
      <c r="TXI236" s="121"/>
      <c r="TXJ236" s="15"/>
      <c r="TXK236" s="15"/>
      <c r="TXL236" s="120"/>
      <c r="TXM236" s="120"/>
      <c r="TXN236" s="121"/>
      <c r="TXO236" s="121"/>
      <c r="TXP236" s="120"/>
      <c r="TXQ236" s="122"/>
      <c r="TXR236" s="123"/>
      <c r="TXS236" s="124"/>
      <c r="TXT236" s="123"/>
      <c r="TXU236" s="121"/>
      <c r="TXV236" s="121"/>
      <c r="TXW236" s="121"/>
      <c r="TXX236" s="121"/>
      <c r="TXY236" s="121"/>
      <c r="TXZ236" s="121"/>
      <c r="TYA236" s="120"/>
      <c r="TYB236" s="125"/>
      <c r="TYC236" s="121"/>
      <c r="TYD236" s="121"/>
      <c r="TYE236" s="15"/>
      <c r="TYF236" s="15"/>
      <c r="TYG236" s="120"/>
      <c r="TYH236" s="120"/>
      <c r="TYI236" s="121"/>
      <c r="TYJ236" s="121"/>
      <c r="TYK236" s="120"/>
      <c r="TYL236" s="122"/>
      <c r="TYM236" s="123"/>
      <c r="TYN236" s="124"/>
      <c r="TYO236" s="123"/>
      <c r="TYP236" s="121"/>
      <c r="TYQ236" s="121"/>
      <c r="TYR236" s="121"/>
      <c r="TYS236" s="121"/>
      <c r="TYT236" s="121"/>
      <c r="TYU236" s="121"/>
      <c r="TYV236" s="120"/>
      <c r="TYW236" s="125"/>
      <c r="TYX236" s="121"/>
      <c r="TYY236" s="121"/>
      <c r="TYZ236" s="15"/>
      <c r="TZA236" s="15"/>
      <c r="TZB236" s="120"/>
      <c r="TZC236" s="120"/>
      <c r="TZD236" s="121"/>
      <c r="TZE236" s="121"/>
      <c r="TZF236" s="120"/>
      <c r="TZG236" s="122"/>
      <c r="TZH236" s="123"/>
      <c r="TZI236" s="124"/>
      <c r="TZJ236" s="123"/>
      <c r="TZK236" s="121"/>
      <c r="TZL236" s="121"/>
      <c r="TZM236" s="121"/>
      <c r="TZN236" s="121"/>
      <c r="TZO236" s="121"/>
      <c r="TZP236" s="121"/>
      <c r="TZQ236" s="120"/>
      <c r="TZR236" s="125"/>
      <c r="TZS236" s="121"/>
      <c r="TZT236" s="121"/>
      <c r="TZU236" s="15"/>
      <c r="TZV236" s="15"/>
      <c r="TZW236" s="120"/>
      <c r="TZX236" s="120"/>
      <c r="TZY236" s="121"/>
      <c r="TZZ236" s="121"/>
      <c r="UAA236" s="120"/>
      <c r="UAB236" s="122"/>
      <c r="UAC236" s="123"/>
      <c r="UAD236" s="124"/>
      <c r="UAE236" s="123"/>
      <c r="UAF236" s="121"/>
      <c r="UAG236" s="121"/>
      <c r="UAH236" s="121"/>
      <c r="UAI236" s="121"/>
      <c r="UAJ236" s="121"/>
      <c r="UAK236" s="121"/>
      <c r="UAL236" s="120"/>
      <c r="UAM236" s="125"/>
      <c r="UAN236" s="121"/>
      <c r="UAO236" s="121"/>
      <c r="UAP236" s="15"/>
      <c r="UAQ236" s="15"/>
      <c r="UAR236" s="120"/>
      <c r="UAS236" s="120"/>
      <c r="UAT236" s="121"/>
      <c r="UAU236" s="121"/>
      <c r="UAV236" s="120"/>
      <c r="UAW236" s="122"/>
      <c r="UAX236" s="123"/>
      <c r="UAY236" s="124"/>
      <c r="UAZ236" s="123"/>
      <c r="UBA236" s="121"/>
      <c r="UBB236" s="121"/>
      <c r="UBC236" s="121"/>
      <c r="UBD236" s="121"/>
      <c r="UBE236" s="121"/>
      <c r="UBF236" s="121"/>
      <c r="UBG236" s="120"/>
      <c r="UBH236" s="125"/>
      <c r="UBI236" s="121"/>
      <c r="UBJ236" s="121"/>
      <c r="UBK236" s="15"/>
      <c r="UBL236" s="15"/>
      <c r="UBM236" s="120"/>
      <c r="UBN236" s="120"/>
      <c r="UBO236" s="121"/>
      <c r="UBP236" s="121"/>
      <c r="UBQ236" s="120"/>
      <c r="UBR236" s="122"/>
      <c r="UBS236" s="123"/>
      <c r="UBT236" s="124"/>
      <c r="UBU236" s="123"/>
      <c r="UBV236" s="121"/>
      <c r="UBW236" s="121"/>
      <c r="UBX236" s="121"/>
      <c r="UBY236" s="121"/>
      <c r="UBZ236" s="121"/>
      <c r="UCA236" s="121"/>
      <c r="UCB236" s="120"/>
      <c r="UCC236" s="125"/>
      <c r="UCD236" s="121"/>
      <c r="UCE236" s="121"/>
      <c r="UCF236" s="15"/>
      <c r="UCG236" s="15"/>
      <c r="UCH236" s="120"/>
      <c r="UCI236" s="120"/>
      <c r="UCJ236" s="121"/>
      <c r="UCK236" s="121"/>
      <c r="UCL236" s="120"/>
      <c r="UCM236" s="122"/>
      <c r="UCN236" s="123"/>
      <c r="UCO236" s="124"/>
      <c r="UCP236" s="123"/>
      <c r="UCQ236" s="121"/>
      <c r="UCR236" s="121"/>
      <c r="UCS236" s="121"/>
      <c r="UCT236" s="121"/>
      <c r="UCU236" s="121"/>
      <c r="UCV236" s="121"/>
      <c r="UCW236" s="120"/>
      <c r="UCX236" s="125"/>
      <c r="UCY236" s="121"/>
      <c r="UCZ236" s="121"/>
      <c r="UDA236" s="15"/>
      <c r="UDB236" s="15"/>
      <c r="UDC236" s="120"/>
      <c r="UDD236" s="120"/>
      <c r="UDE236" s="121"/>
      <c r="UDF236" s="121"/>
      <c r="UDG236" s="120"/>
      <c r="UDH236" s="122"/>
      <c r="UDI236" s="123"/>
      <c r="UDJ236" s="124"/>
      <c r="UDK236" s="123"/>
      <c r="UDL236" s="121"/>
      <c r="UDM236" s="121"/>
      <c r="UDN236" s="121"/>
      <c r="UDO236" s="121"/>
      <c r="UDP236" s="121"/>
      <c r="UDQ236" s="121"/>
      <c r="UDR236" s="120"/>
      <c r="UDS236" s="125"/>
      <c r="UDT236" s="121"/>
      <c r="UDU236" s="121"/>
      <c r="UDV236" s="15"/>
      <c r="UDW236" s="15"/>
      <c r="UDX236" s="120"/>
      <c r="UDY236" s="120"/>
      <c r="UDZ236" s="121"/>
      <c r="UEA236" s="121"/>
      <c r="UEB236" s="120"/>
      <c r="UEC236" s="122"/>
      <c r="UED236" s="123"/>
      <c r="UEE236" s="124"/>
      <c r="UEF236" s="123"/>
      <c r="UEG236" s="121"/>
      <c r="UEH236" s="121"/>
      <c r="UEI236" s="121"/>
      <c r="UEJ236" s="121"/>
      <c r="UEK236" s="121"/>
      <c r="UEL236" s="121"/>
      <c r="UEM236" s="120"/>
      <c r="UEN236" s="125"/>
      <c r="UEO236" s="121"/>
      <c r="UEP236" s="121"/>
      <c r="UEQ236" s="15"/>
      <c r="UER236" s="15"/>
      <c r="UES236" s="120"/>
      <c r="UET236" s="120"/>
      <c r="UEU236" s="121"/>
      <c r="UEV236" s="121"/>
      <c r="UEW236" s="120"/>
      <c r="UEX236" s="122"/>
      <c r="UEY236" s="123"/>
      <c r="UEZ236" s="124"/>
      <c r="UFA236" s="123"/>
      <c r="UFB236" s="121"/>
      <c r="UFC236" s="121"/>
      <c r="UFD236" s="121"/>
      <c r="UFE236" s="121"/>
      <c r="UFF236" s="121"/>
      <c r="UFG236" s="121"/>
      <c r="UFH236" s="120"/>
      <c r="UFI236" s="125"/>
      <c r="UFJ236" s="121"/>
      <c r="UFK236" s="121"/>
      <c r="UFL236" s="15"/>
      <c r="UFM236" s="15"/>
      <c r="UFN236" s="120"/>
      <c r="UFO236" s="120"/>
      <c r="UFP236" s="121"/>
      <c r="UFQ236" s="121"/>
      <c r="UFR236" s="120"/>
      <c r="UFS236" s="122"/>
      <c r="UFT236" s="123"/>
      <c r="UFU236" s="124"/>
      <c r="UFV236" s="123"/>
      <c r="UFW236" s="121"/>
      <c r="UFX236" s="121"/>
      <c r="UFY236" s="121"/>
      <c r="UFZ236" s="121"/>
      <c r="UGA236" s="121"/>
      <c r="UGB236" s="121"/>
      <c r="UGC236" s="120"/>
      <c r="UGD236" s="125"/>
      <c r="UGE236" s="121"/>
      <c r="UGF236" s="121"/>
      <c r="UGG236" s="15"/>
      <c r="UGH236" s="15"/>
      <c r="UGI236" s="120"/>
      <c r="UGJ236" s="120"/>
      <c r="UGK236" s="121"/>
      <c r="UGL236" s="121"/>
      <c r="UGM236" s="120"/>
      <c r="UGN236" s="122"/>
      <c r="UGO236" s="123"/>
      <c r="UGP236" s="124"/>
      <c r="UGQ236" s="123"/>
      <c r="UGR236" s="121"/>
      <c r="UGS236" s="121"/>
      <c r="UGT236" s="121"/>
      <c r="UGU236" s="121"/>
      <c r="UGV236" s="121"/>
      <c r="UGW236" s="121"/>
      <c r="UGX236" s="120"/>
      <c r="UGY236" s="125"/>
      <c r="UGZ236" s="121"/>
      <c r="UHA236" s="121"/>
      <c r="UHB236" s="15"/>
      <c r="UHC236" s="15"/>
      <c r="UHD236" s="120"/>
      <c r="UHE236" s="120"/>
      <c r="UHF236" s="121"/>
      <c r="UHG236" s="121"/>
      <c r="UHH236" s="120"/>
      <c r="UHI236" s="122"/>
      <c r="UHJ236" s="123"/>
      <c r="UHK236" s="124"/>
      <c r="UHL236" s="123"/>
      <c r="UHM236" s="121"/>
      <c r="UHN236" s="121"/>
      <c r="UHO236" s="121"/>
      <c r="UHP236" s="121"/>
      <c r="UHQ236" s="121"/>
      <c r="UHR236" s="121"/>
      <c r="UHS236" s="120"/>
      <c r="UHT236" s="125"/>
      <c r="UHU236" s="121"/>
      <c r="UHV236" s="121"/>
      <c r="UHW236" s="15"/>
      <c r="UHX236" s="15"/>
      <c r="UHY236" s="120"/>
      <c r="UHZ236" s="120"/>
      <c r="UIA236" s="121"/>
      <c r="UIB236" s="121"/>
      <c r="UIC236" s="120"/>
      <c r="UID236" s="122"/>
      <c r="UIE236" s="123"/>
      <c r="UIF236" s="124"/>
      <c r="UIG236" s="123"/>
      <c r="UIH236" s="121"/>
      <c r="UII236" s="121"/>
      <c r="UIJ236" s="121"/>
      <c r="UIK236" s="121"/>
      <c r="UIL236" s="121"/>
      <c r="UIM236" s="121"/>
      <c r="UIN236" s="120"/>
      <c r="UIO236" s="125"/>
      <c r="UIP236" s="121"/>
      <c r="UIQ236" s="121"/>
      <c r="UIR236" s="15"/>
      <c r="UIS236" s="15"/>
      <c r="UIT236" s="120"/>
      <c r="UIU236" s="120"/>
      <c r="UIV236" s="121"/>
      <c r="UIW236" s="121"/>
      <c r="UIX236" s="120"/>
      <c r="UIY236" s="122"/>
      <c r="UIZ236" s="123"/>
      <c r="UJA236" s="124"/>
      <c r="UJB236" s="123"/>
      <c r="UJC236" s="121"/>
      <c r="UJD236" s="121"/>
      <c r="UJE236" s="121"/>
      <c r="UJF236" s="121"/>
      <c r="UJG236" s="121"/>
      <c r="UJH236" s="121"/>
      <c r="UJI236" s="120"/>
      <c r="UJJ236" s="125"/>
      <c r="UJK236" s="121"/>
      <c r="UJL236" s="121"/>
      <c r="UJM236" s="15"/>
      <c r="UJN236" s="15"/>
      <c r="UJO236" s="120"/>
      <c r="UJP236" s="120"/>
      <c r="UJQ236" s="121"/>
      <c r="UJR236" s="121"/>
      <c r="UJS236" s="120"/>
      <c r="UJT236" s="122"/>
      <c r="UJU236" s="123"/>
      <c r="UJV236" s="124"/>
      <c r="UJW236" s="123"/>
      <c r="UJX236" s="121"/>
      <c r="UJY236" s="121"/>
      <c r="UJZ236" s="121"/>
      <c r="UKA236" s="121"/>
      <c r="UKB236" s="121"/>
      <c r="UKC236" s="121"/>
      <c r="UKD236" s="120"/>
      <c r="UKE236" s="125"/>
      <c r="UKF236" s="121"/>
      <c r="UKG236" s="121"/>
      <c r="UKH236" s="15"/>
      <c r="UKI236" s="15"/>
      <c r="UKJ236" s="120"/>
      <c r="UKK236" s="120"/>
      <c r="UKL236" s="121"/>
      <c r="UKM236" s="121"/>
      <c r="UKN236" s="120"/>
      <c r="UKO236" s="122"/>
      <c r="UKP236" s="123"/>
      <c r="UKQ236" s="124"/>
      <c r="UKR236" s="123"/>
      <c r="UKS236" s="121"/>
      <c r="UKT236" s="121"/>
      <c r="UKU236" s="121"/>
      <c r="UKV236" s="121"/>
      <c r="UKW236" s="121"/>
      <c r="UKX236" s="121"/>
      <c r="UKY236" s="120"/>
      <c r="UKZ236" s="125"/>
      <c r="ULA236" s="121"/>
      <c r="ULB236" s="121"/>
      <c r="ULC236" s="15"/>
      <c r="ULD236" s="15"/>
      <c r="ULE236" s="120"/>
      <c r="ULF236" s="120"/>
      <c r="ULG236" s="121"/>
      <c r="ULH236" s="121"/>
      <c r="ULI236" s="120"/>
      <c r="ULJ236" s="122"/>
      <c r="ULK236" s="123"/>
      <c r="ULL236" s="124"/>
      <c r="ULM236" s="123"/>
      <c r="ULN236" s="121"/>
      <c r="ULO236" s="121"/>
      <c r="ULP236" s="121"/>
      <c r="ULQ236" s="121"/>
      <c r="ULR236" s="121"/>
      <c r="ULS236" s="121"/>
      <c r="ULT236" s="120"/>
      <c r="ULU236" s="125"/>
      <c r="ULV236" s="121"/>
      <c r="ULW236" s="121"/>
      <c r="ULX236" s="15"/>
      <c r="ULY236" s="15"/>
      <c r="ULZ236" s="120"/>
      <c r="UMA236" s="120"/>
      <c r="UMB236" s="121"/>
      <c r="UMC236" s="121"/>
      <c r="UMD236" s="120"/>
      <c r="UME236" s="122"/>
      <c r="UMF236" s="123"/>
      <c r="UMG236" s="124"/>
      <c r="UMH236" s="123"/>
      <c r="UMI236" s="121"/>
      <c r="UMJ236" s="121"/>
      <c r="UMK236" s="121"/>
      <c r="UML236" s="121"/>
      <c r="UMM236" s="121"/>
      <c r="UMN236" s="121"/>
      <c r="UMO236" s="120"/>
      <c r="UMP236" s="125"/>
      <c r="UMQ236" s="121"/>
      <c r="UMR236" s="121"/>
      <c r="UMS236" s="15"/>
      <c r="UMT236" s="15"/>
      <c r="UMU236" s="120"/>
      <c r="UMV236" s="120"/>
      <c r="UMW236" s="121"/>
      <c r="UMX236" s="121"/>
      <c r="UMY236" s="120"/>
      <c r="UMZ236" s="122"/>
      <c r="UNA236" s="123"/>
      <c r="UNB236" s="124"/>
      <c r="UNC236" s="123"/>
      <c r="UND236" s="121"/>
      <c r="UNE236" s="121"/>
      <c r="UNF236" s="121"/>
      <c r="UNG236" s="121"/>
      <c r="UNH236" s="121"/>
      <c r="UNI236" s="121"/>
      <c r="UNJ236" s="120"/>
      <c r="UNK236" s="125"/>
      <c r="UNL236" s="121"/>
      <c r="UNM236" s="121"/>
      <c r="UNN236" s="15"/>
      <c r="UNO236" s="15"/>
      <c r="UNP236" s="120"/>
      <c r="UNQ236" s="120"/>
      <c r="UNR236" s="121"/>
      <c r="UNS236" s="121"/>
      <c r="UNT236" s="120"/>
      <c r="UNU236" s="122"/>
      <c r="UNV236" s="123"/>
      <c r="UNW236" s="124"/>
      <c r="UNX236" s="123"/>
      <c r="UNY236" s="121"/>
      <c r="UNZ236" s="121"/>
      <c r="UOA236" s="121"/>
      <c r="UOB236" s="121"/>
      <c r="UOC236" s="121"/>
      <c r="UOD236" s="121"/>
      <c r="UOE236" s="120"/>
      <c r="UOF236" s="125"/>
      <c r="UOG236" s="121"/>
      <c r="UOH236" s="121"/>
      <c r="UOI236" s="15"/>
      <c r="UOJ236" s="15"/>
      <c r="UOK236" s="120"/>
      <c r="UOL236" s="120"/>
      <c r="UOM236" s="121"/>
      <c r="UON236" s="121"/>
      <c r="UOO236" s="120"/>
      <c r="UOP236" s="122"/>
      <c r="UOQ236" s="123"/>
      <c r="UOR236" s="124"/>
      <c r="UOS236" s="123"/>
      <c r="UOT236" s="121"/>
      <c r="UOU236" s="121"/>
      <c r="UOV236" s="121"/>
      <c r="UOW236" s="121"/>
      <c r="UOX236" s="121"/>
      <c r="UOY236" s="121"/>
      <c r="UOZ236" s="120"/>
      <c r="UPA236" s="125"/>
      <c r="UPB236" s="121"/>
      <c r="UPC236" s="121"/>
      <c r="UPD236" s="15"/>
      <c r="UPE236" s="15"/>
      <c r="UPF236" s="120"/>
      <c r="UPG236" s="120"/>
      <c r="UPH236" s="121"/>
      <c r="UPI236" s="121"/>
      <c r="UPJ236" s="120"/>
      <c r="UPK236" s="122"/>
      <c r="UPL236" s="123"/>
      <c r="UPM236" s="124"/>
      <c r="UPN236" s="123"/>
      <c r="UPO236" s="121"/>
      <c r="UPP236" s="121"/>
      <c r="UPQ236" s="121"/>
      <c r="UPR236" s="121"/>
      <c r="UPS236" s="121"/>
      <c r="UPT236" s="121"/>
      <c r="UPU236" s="120"/>
      <c r="UPV236" s="125"/>
      <c r="UPW236" s="121"/>
      <c r="UPX236" s="121"/>
      <c r="UPY236" s="15"/>
      <c r="UPZ236" s="15"/>
      <c r="UQA236" s="120"/>
      <c r="UQB236" s="120"/>
      <c r="UQC236" s="121"/>
      <c r="UQD236" s="121"/>
      <c r="UQE236" s="120"/>
      <c r="UQF236" s="122"/>
      <c r="UQG236" s="123"/>
      <c r="UQH236" s="124"/>
      <c r="UQI236" s="123"/>
      <c r="UQJ236" s="121"/>
      <c r="UQK236" s="121"/>
      <c r="UQL236" s="121"/>
      <c r="UQM236" s="121"/>
      <c r="UQN236" s="121"/>
      <c r="UQO236" s="121"/>
      <c r="UQP236" s="120"/>
      <c r="UQQ236" s="125"/>
      <c r="UQR236" s="121"/>
      <c r="UQS236" s="121"/>
      <c r="UQT236" s="15"/>
      <c r="UQU236" s="15"/>
      <c r="UQV236" s="120"/>
      <c r="UQW236" s="120"/>
      <c r="UQX236" s="121"/>
      <c r="UQY236" s="121"/>
      <c r="UQZ236" s="120"/>
      <c r="URA236" s="122"/>
      <c r="URB236" s="123"/>
      <c r="URC236" s="124"/>
      <c r="URD236" s="123"/>
      <c r="URE236" s="121"/>
      <c r="URF236" s="121"/>
      <c r="URG236" s="121"/>
      <c r="URH236" s="121"/>
      <c r="URI236" s="121"/>
      <c r="URJ236" s="121"/>
      <c r="URK236" s="120"/>
      <c r="URL236" s="125"/>
      <c r="URM236" s="121"/>
      <c r="URN236" s="121"/>
      <c r="URO236" s="15"/>
      <c r="URP236" s="15"/>
      <c r="URQ236" s="120"/>
      <c r="URR236" s="120"/>
      <c r="URS236" s="121"/>
      <c r="URT236" s="121"/>
      <c r="URU236" s="120"/>
      <c r="URV236" s="122"/>
      <c r="URW236" s="123"/>
      <c r="URX236" s="124"/>
      <c r="URY236" s="123"/>
      <c r="URZ236" s="121"/>
      <c r="USA236" s="121"/>
      <c r="USB236" s="121"/>
      <c r="USC236" s="121"/>
      <c r="USD236" s="121"/>
      <c r="USE236" s="121"/>
      <c r="USF236" s="120"/>
      <c r="USG236" s="125"/>
      <c r="USH236" s="121"/>
      <c r="USI236" s="121"/>
      <c r="USJ236" s="15"/>
      <c r="USK236" s="15"/>
      <c r="USL236" s="120"/>
      <c r="USM236" s="120"/>
      <c r="USN236" s="121"/>
      <c r="USO236" s="121"/>
      <c r="USP236" s="120"/>
      <c r="USQ236" s="122"/>
      <c r="USR236" s="123"/>
      <c r="USS236" s="124"/>
      <c r="UST236" s="123"/>
      <c r="USU236" s="121"/>
      <c r="USV236" s="121"/>
      <c r="USW236" s="121"/>
      <c r="USX236" s="121"/>
      <c r="USY236" s="121"/>
      <c r="USZ236" s="121"/>
      <c r="UTA236" s="120"/>
      <c r="UTB236" s="125"/>
      <c r="UTC236" s="121"/>
      <c r="UTD236" s="121"/>
      <c r="UTE236" s="15"/>
      <c r="UTF236" s="15"/>
      <c r="UTG236" s="120"/>
      <c r="UTH236" s="120"/>
      <c r="UTI236" s="121"/>
      <c r="UTJ236" s="121"/>
      <c r="UTK236" s="120"/>
      <c r="UTL236" s="122"/>
      <c r="UTM236" s="123"/>
      <c r="UTN236" s="124"/>
      <c r="UTO236" s="123"/>
      <c r="UTP236" s="121"/>
      <c r="UTQ236" s="121"/>
      <c r="UTR236" s="121"/>
      <c r="UTS236" s="121"/>
      <c r="UTT236" s="121"/>
      <c r="UTU236" s="121"/>
      <c r="UTV236" s="120"/>
      <c r="UTW236" s="125"/>
      <c r="UTX236" s="121"/>
      <c r="UTY236" s="121"/>
      <c r="UTZ236" s="15"/>
      <c r="UUA236" s="15"/>
      <c r="UUB236" s="120"/>
      <c r="UUC236" s="120"/>
      <c r="UUD236" s="121"/>
      <c r="UUE236" s="121"/>
      <c r="UUF236" s="120"/>
      <c r="UUG236" s="122"/>
      <c r="UUH236" s="123"/>
      <c r="UUI236" s="124"/>
      <c r="UUJ236" s="123"/>
      <c r="UUK236" s="121"/>
      <c r="UUL236" s="121"/>
      <c r="UUM236" s="121"/>
      <c r="UUN236" s="121"/>
      <c r="UUO236" s="121"/>
      <c r="UUP236" s="121"/>
      <c r="UUQ236" s="120"/>
      <c r="UUR236" s="125"/>
      <c r="UUS236" s="121"/>
      <c r="UUT236" s="121"/>
      <c r="UUU236" s="15"/>
      <c r="UUV236" s="15"/>
      <c r="UUW236" s="120"/>
      <c r="UUX236" s="120"/>
      <c r="UUY236" s="121"/>
      <c r="UUZ236" s="121"/>
      <c r="UVA236" s="120"/>
      <c r="UVB236" s="122"/>
      <c r="UVC236" s="123"/>
      <c r="UVD236" s="124"/>
      <c r="UVE236" s="123"/>
      <c r="UVF236" s="121"/>
      <c r="UVG236" s="121"/>
      <c r="UVH236" s="121"/>
      <c r="UVI236" s="121"/>
      <c r="UVJ236" s="121"/>
      <c r="UVK236" s="121"/>
      <c r="UVL236" s="120"/>
      <c r="UVM236" s="125"/>
      <c r="UVN236" s="121"/>
      <c r="UVO236" s="121"/>
      <c r="UVP236" s="15"/>
      <c r="UVQ236" s="15"/>
      <c r="UVR236" s="120"/>
      <c r="UVS236" s="120"/>
      <c r="UVT236" s="121"/>
      <c r="UVU236" s="121"/>
      <c r="UVV236" s="120"/>
      <c r="UVW236" s="122"/>
      <c r="UVX236" s="123"/>
      <c r="UVY236" s="124"/>
      <c r="UVZ236" s="123"/>
      <c r="UWA236" s="121"/>
      <c r="UWB236" s="121"/>
      <c r="UWC236" s="121"/>
      <c r="UWD236" s="121"/>
      <c r="UWE236" s="121"/>
      <c r="UWF236" s="121"/>
      <c r="UWG236" s="120"/>
      <c r="UWH236" s="125"/>
      <c r="UWI236" s="121"/>
      <c r="UWJ236" s="121"/>
      <c r="UWK236" s="15"/>
      <c r="UWL236" s="15"/>
      <c r="UWM236" s="120"/>
      <c r="UWN236" s="120"/>
      <c r="UWO236" s="121"/>
      <c r="UWP236" s="121"/>
      <c r="UWQ236" s="120"/>
      <c r="UWR236" s="122"/>
      <c r="UWS236" s="123"/>
      <c r="UWT236" s="124"/>
      <c r="UWU236" s="123"/>
      <c r="UWV236" s="121"/>
      <c r="UWW236" s="121"/>
      <c r="UWX236" s="121"/>
      <c r="UWY236" s="121"/>
      <c r="UWZ236" s="121"/>
      <c r="UXA236" s="121"/>
      <c r="UXB236" s="120"/>
      <c r="UXC236" s="125"/>
      <c r="UXD236" s="121"/>
      <c r="UXE236" s="121"/>
      <c r="UXF236" s="15"/>
      <c r="UXG236" s="15"/>
      <c r="UXH236" s="120"/>
      <c r="UXI236" s="120"/>
      <c r="UXJ236" s="121"/>
      <c r="UXK236" s="121"/>
      <c r="UXL236" s="120"/>
      <c r="UXM236" s="122"/>
      <c r="UXN236" s="123"/>
      <c r="UXO236" s="124"/>
      <c r="UXP236" s="123"/>
      <c r="UXQ236" s="121"/>
      <c r="UXR236" s="121"/>
      <c r="UXS236" s="121"/>
      <c r="UXT236" s="121"/>
      <c r="UXU236" s="121"/>
      <c r="UXV236" s="121"/>
      <c r="UXW236" s="120"/>
      <c r="UXX236" s="125"/>
      <c r="UXY236" s="121"/>
      <c r="UXZ236" s="121"/>
      <c r="UYA236" s="15"/>
      <c r="UYB236" s="15"/>
      <c r="UYC236" s="120"/>
      <c r="UYD236" s="120"/>
      <c r="UYE236" s="121"/>
      <c r="UYF236" s="121"/>
      <c r="UYG236" s="120"/>
      <c r="UYH236" s="122"/>
      <c r="UYI236" s="123"/>
      <c r="UYJ236" s="124"/>
      <c r="UYK236" s="123"/>
      <c r="UYL236" s="121"/>
      <c r="UYM236" s="121"/>
      <c r="UYN236" s="121"/>
      <c r="UYO236" s="121"/>
      <c r="UYP236" s="121"/>
      <c r="UYQ236" s="121"/>
      <c r="UYR236" s="120"/>
      <c r="UYS236" s="125"/>
      <c r="UYT236" s="121"/>
      <c r="UYU236" s="121"/>
      <c r="UYV236" s="15"/>
      <c r="UYW236" s="15"/>
      <c r="UYX236" s="120"/>
      <c r="UYY236" s="120"/>
      <c r="UYZ236" s="121"/>
      <c r="UZA236" s="121"/>
      <c r="UZB236" s="120"/>
      <c r="UZC236" s="122"/>
      <c r="UZD236" s="123"/>
      <c r="UZE236" s="124"/>
      <c r="UZF236" s="123"/>
      <c r="UZG236" s="121"/>
      <c r="UZH236" s="121"/>
      <c r="UZI236" s="121"/>
      <c r="UZJ236" s="121"/>
      <c r="UZK236" s="121"/>
      <c r="UZL236" s="121"/>
      <c r="UZM236" s="120"/>
      <c r="UZN236" s="125"/>
      <c r="UZO236" s="121"/>
      <c r="UZP236" s="121"/>
      <c r="UZQ236" s="15"/>
      <c r="UZR236" s="15"/>
      <c r="UZS236" s="120"/>
      <c r="UZT236" s="120"/>
      <c r="UZU236" s="121"/>
      <c r="UZV236" s="121"/>
      <c r="UZW236" s="120"/>
      <c r="UZX236" s="122"/>
      <c r="UZY236" s="123"/>
      <c r="UZZ236" s="124"/>
      <c r="VAA236" s="123"/>
      <c r="VAB236" s="121"/>
      <c r="VAC236" s="121"/>
      <c r="VAD236" s="121"/>
      <c r="VAE236" s="121"/>
      <c r="VAF236" s="121"/>
      <c r="VAG236" s="121"/>
      <c r="VAH236" s="120"/>
      <c r="VAI236" s="125"/>
      <c r="VAJ236" s="121"/>
      <c r="VAK236" s="121"/>
      <c r="VAL236" s="15"/>
      <c r="VAM236" s="15"/>
      <c r="VAN236" s="120"/>
      <c r="VAO236" s="120"/>
      <c r="VAP236" s="121"/>
      <c r="VAQ236" s="121"/>
      <c r="VAR236" s="120"/>
      <c r="VAS236" s="122"/>
      <c r="VAT236" s="123"/>
      <c r="VAU236" s="124"/>
      <c r="VAV236" s="123"/>
      <c r="VAW236" s="121"/>
      <c r="VAX236" s="121"/>
      <c r="VAY236" s="121"/>
      <c r="VAZ236" s="121"/>
      <c r="VBA236" s="121"/>
      <c r="VBB236" s="121"/>
      <c r="VBC236" s="120"/>
      <c r="VBD236" s="125"/>
      <c r="VBE236" s="121"/>
      <c r="VBF236" s="121"/>
      <c r="VBG236" s="15"/>
      <c r="VBH236" s="15"/>
      <c r="VBI236" s="120"/>
      <c r="VBJ236" s="120"/>
      <c r="VBK236" s="121"/>
      <c r="VBL236" s="121"/>
      <c r="VBM236" s="120"/>
      <c r="VBN236" s="122"/>
      <c r="VBO236" s="123"/>
      <c r="VBP236" s="124"/>
      <c r="VBQ236" s="123"/>
      <c r="VBR236" s="121"/>
      <c r="VBS236" s="121"/>
      <c r="VBT236" s="121"/>
      <c r="VBU236" s="121"/>
      <c r="VBV236" s="121"/>
      <c r="VBW236" s="121"/>
      <c r="VBX236" s="120"/>
      <c r="VBY236" s="125"/>
      <c r="VBZ236" s="121"/>
      <c r="VCA236" s="121"/>
      <c r="VCB236" s="15"/>
      <c r="VCC236" s="15"/>
      <c r="VCD236" s="120"/>
      <c r="VCE236" s="120"/>
      <c r="VCF236" s="121"/>
      <c r="VCG236" s="121"/>
      <c r="VCH236" s="120"/>
      <c r="VCI236" s="122"/>
      <c r="VCJ236" s="123"/>
      <c r="VCK236" s="124"/>
      <c r="VCL236" s="123"/>
      <c r="VCM236" s="121"/>
      <c r="VCN236" s="121"/>
      <c r="VCO236" s="121"/>
      <c r="VCP236" s="121"/>
      <c r="VCQ236" s="121"/>
      <c r="VCR236" s="121"/>
      <c r="VCS236" s="120"/>
      <c r="VCT236" s="125"/>
      <c r="VCU236" s="121"/>
      <c r="VCV236" s="121"/>
      <c r="VCW236" s="15"/>
      <c r="VCX236" s="15"/>
      <c r="VCY236" s="120"/>
      <c r="VCZ236" s="120"/>
      <c r="VDA236" s="121"/>
      <c r="VDB236" s="121"/>
      <c r="VDC236" s="120"/>
      <c r="VDD236" s="122"/>
      <c r="VDE236" s="123"/>
      <c r="VDF236" s="124"/>
      <c r="VDG236" s="123"/>
      <c r="VDH236" s="121"/>
      <c r="VDI236" s="121"/>
      <c r="VDJ236" s="121"/>
      <c r="VDK236" s="121"/>
      <c r="VDL236" s="121"/>
      <c r="VDM236" s="121"/>
      <c r="VDN236" s="120"/>
      <c r="VDO236" s="125"/>
      <c r="VDP236" s="121"/>
      <c r="VDQ236" s="121"/>
      <c r="VDR236" s="15"/>
      <c r="VDS236" s="15"/>
      <c r="VDT236" s="120"/>
      <c r="VDU236" s="120"/>
      <c r="VDV236" s="121"/>
      <c r="VDW236" s="121"/>
      <c r="VDX236" s="120"/>
      <c r="VDY236" s="122"/>
      <c r="VDZ236" s="123"/>
      <c r="VEA236" s="124"/>
      <c r="VEB236" s="123"/>
      <c r="VEC236" s="121"/>
      <c r="VED236" s="121"/>
      <c r="VEE236" s="121"/>
      <c r="VEF236" s="121"/>
      <c r="VEG236" s="121"/>
      <c r="VEH236" s="121"/>
      <c r="VEI236" s="120"/>
      <c r="VEJ236" s="125"/>
      <c r="VEK236" s="121"/>
      <c r="VEL236" s="121"/>
      <c r="VEM236" s="15"/>
      <c r="VEN236" s="15"/>
      <c r="VEO236" s="120"/>
      <c r="VEP236" s="120"/>
      <c r="VEQ236" s="121"/>
      <c r="VER236" s="121"/>
      <c r="VES236" s="120"/>
      <c r="VET236" s="122"/>
      <c r="VEU236" s="123"/>
      <c r="VEV236" s="124"/>
      <c r="VEW236" s="123"/>
      <c r="VEX236" s="121"/>
      <c r="VEY236" s="121"/>
      <c r="VEZ236" s="121"/>
      <c r="VFA236" s="121"/>
      <c r="VFB236" s="121"/>
      <c r="VFC236" s="121"/>
      <c r="VFD236" s="120"/>
      <c r="VFE236" s="125"/>
      <c r="VFF236" s="121"/>
      <c r="VFG236" s="121"/>
      <c r="VFH236" s="15"/>
      <c r="VFI236" s="15"/>
      <c r="VFJ236" s="120"/>
      <c r="VFK236" s="120"/>
      <c r="VFL236" s="121"/>
      <c r="VFM236" s="121"/>
      <c r="VFN236" s="120"/>
      <c r="VFO236" s="122"/>
      <c r="VFP236" s="123"/>
      <c r="VFQ236" s="124"/>
      <c r="VFR236" s="123"/>
      <c r="VFS236" s="121"/>
      <c r="VFT236" s="121"/>
      <c r="VFU236" s="121"/>
      <c r="VFV236" s="121"/>
      <c r="VFW236" s="121"/>
      <c r="VFX236" s="121"/>
      <c r="VFY236" s="120"/>
      <c r="VFZ236" s="125"/>
      <c r="VGA236" s="121"/>
      <c r="VGB236" s="121"/>
      <c r="VGC236" s="15"/>
      <c r="VGD236" s="15"/>
      <c r="VGE236" s="120"/>
      <c r="VGF236" s="120"/>
      <c r="VGG236" s="121"/>
      <c r="VGH236" s="121"/>
      <c r="VGI236" s="120"/>
      <c r="VGJ236" s="122"/>
      <c r="VGK236" s="123"/>
      <c r="VGL236" s="124"/>
      <c r="VGM236" s="123"/>
      <c r="VGN236" s="121"/>
      <c r="VGO236" s="121"/>
      <c r="VGP236" s="121"/>
      <c r="VGQ236" s="121"/>
      <c r="VGR236" s="121"/>
      <c r="VGS236" s="121"/>
      <c r="VGT236" s="120"/>
      <c r="VGU236" s="125"/>
      <c r="VGV236" s="121"/>
      <c r="VGW236" s="121"/>
      <c r="VGX236" s="15"/>
      <c r="VGY236" s="15"/>
      <c r="VGZ236" s="120"/>
      <c r="VHA236" s="120"/>
      <c r="VHB236" s="121"/>
      <c r="VHC236" s="121"/>
      <c r="VHD236" s="120"/>
      <c r="VHE236" s="122"/>
      <c r="VHF236" s="123"/>
      <c r="VHG236" s="124"/>
      <c r="VHH236" s="123"/>
      <c r="VHI236" s="121"/>
      <c r="VHJ236" s="121"/>
      <c r="VHK236" s="121"/>
      <c r="VHL236" s="121"/>
      <c r="VHM236" s="121"/>
      <c r="VHN236" s="121"/>
      <c r="VHO236" s="120"/>
      <c r="VHP236" s="125"/>
      <c r="VHQ236" s="121"/>
      <c r="VHR236" s="121"/>
      <c r="VHS236" s="15"/>
      <c r="VHT236" s="15"/>
      <c r="VHU236" s="120"/>
      <c r="VHV236" s="120"/>
      <c r="VHW236" s="121"/>
      <c r="VHX236" s="121"/>
      <c r="VHY236" s="120"/>
      <c r="VHZ236" s="122"/>
      <c r="VIA236" s="123"/>
      <c r="VIB236" s="124"/>
      <c r="VIC236" s="123"/>
      <c r="VID236" s="121"/>
      <c r="VIE236" s="121"/>
      <c r="VIF236" s="121"/>
      <c r="VIG236" s="121"/>
      <c r="VIH236" s="121"/>
      <c r="VII236" s="121"/>
      <c r="VIJ236" s="120"/>
      <c r="VIK236" s="125"/>
      <c r="VIL236" s="121"/>
      <c r="VIM236" s="121"/>
      <c r="VIN236" s="15"/>
      <c r="VIO236" s="15"/>
      <c r="VIP236" s="120"/>
      <c r="VIQ236" s="120"/>
      <c r="VIR236" s="121"/>
      <c r="VIS236" s="121"/>
      <c r="VIT236" s="120"/>
      <c r="VIU236" s="122"/>
      <c r="VIV236" s="123"/>
      <c r="VIW236" s="124"/>
      <c r="VIX236" s="123"/>
      <c r="VIY236" s="121"/>
      <c r="VIZ236" s="121"/>
      <c r="VJA236" s="121"/>
      <c r="VJB236" s="121"/>
      <c r="VJC236" s="121"/>
      <c r="VJD236" s="121"/>
      <c r="VJE236" s="120"/>
      <c r="VJF236" s="125"/>
      <c r="VJG236" s="121"/>
      <c r="VJH236" s="121"/>
      <c r="VJI236" s="15"/>
      <c r="VJJ236" s="15"/>
      <c r="VJK236" s="120"/>
      <c r="VJL236" s="120"/>
      <c r="VJM236" s="121"/>
      <c r="VJN236" s="121"/>
      <c r="VJO236" s="120"/>
      <c r="VJP236" s="122"/>
      <c r="VJQ236" s="123"/>
      <c r="VJR236" s="124"/>
      <c r="VJS236" s="123"/>
      <c r="VJT236" s="121"/>
      <c r="VJU236" s="121"/>
      <c r="VJV236" s="121"/>
      <c r="VJW236" s="121"/>
      <c r="VJX236" s="121"/>
      <c r="VJY236" s="121"/>
      <c r="VJZ236" s="120"/>
      <c r="VKA236" s="125"/>
      <c r="VKB236" s="121"/>
      <c r="VKC236" s="121"/>
      <c r="VKD236" s="15"/>
      <c r="VKE236" s="15"/>
      <c r="VKF236" s="120"/>
      <c r="VKG236" s="120"/>
      <c r="VKH236" s="121"/>
      <c r="VKI236" s="121"/>
      <c r="VKJ236" s="120"/>
      <c r="VKK236" s="122"/>
      <c r="VKL236" s="123"/>
      <c r="VKM236" s="124"/>
      <c r="VKN236" s="123"/>
      <c r="VKO236" s="121"/>
      <c r="VKP236" s="121"/>
      <c r="VKQ236" s="121"/>
      <c r="VKR236" s="121"/>
      <c r="VKS236" s="121"/>
      <c r="VKT236" s="121"/>
      <c r="VKU236" s="120"/>
      <c r="VKV236" s="125"/>
      <c r="VKW236" s="121"/>
      <c r="VKX236" s="121"/>
      <c r="VKY236" s="15"/>
      <c r="VKZ236" s="15"/>
      <c r="VLA236" s="120"/>
      <c r="VLB236" s="120"/>
      <c r="VLC236" s="121"/>
      <c r="VLD236" s="121"/>
      <c r="VLE236" s="120"/>
      <c r="VLF236" s="122"/>
      <c r="VLG236" s="123"/>
      <c r="VLH236" s="124"/>
      <c r="VLI236" s="123"/>
      <c r="VLJ236" s="121"/>
      <c r="VLK236" s="121"/>
      <c r="VLL236" s="121"/>
      <c r="VLM236" s="121"/>
      <c r="VLN236" s="121"/>
      <c r="VLO236" s="121"/>
      <c r="VLP236" s="120"/>
      <c r="VLQ236" s="125"/>
      <c r="VLR236" s="121"/>
      <c r="VLS236" s="121"/>
      <c r="VLT236" s="15"/>
      <c r="VLU236" s="15"/>
      <c r="VLV236" s="120"/>
      <c r="VLW236" s="120"/>
      <c r="VLX236" s="121"/>
      <c r="VLY236" s="121"/>
      <c r="VLZ236" s="120"/>
      <c r="VMA236" s="122"/>
      <c r="VMB236" s="123"/>
      <c r="VMC236" s="124"/>
      <c r="VMD236" s="123"/>
      <c r="VME236" s="121"/>
      <c r="VMF236" s="121"/>
      <c r="VMG236" s="121"/>
      <c r="VMH236" s="121"/>
      <c r="VMI236" s="121"/>
      <c r="VMJ236" s="121"/>
      <c r="VMK236" s="120"/>
      <c r="VML236" s="125"/>
      <c r="VMM236" s="121"/>
      <c r="VMN236" s="121"/>
      <c r="VMO236" s="15"/>
      <c r="VMP236" s="15"/>
      <c r="VMQ236" s="120"/>
      <c r="VMR236" s="120"/>
      <c r="VMS236" s="121"/>
      <c r="VMT236" s="121"/>
      <c r="VMU236" s="120"/>
      <c r="VMV236" s="122"/>
      <c r="VMW236" s="123"/>
      <c r="VMX236" s="124"/>
      <c r="VMY236" s="123"/>
      <c r="VMZ236" s="121"/>
      <c r="VNA236" s="121"/>
      <c r="VNB236" s="121"/>
      <c r="VNC236" s="121"/>
      <c r="VND236" s="121"/>
      <c r="VNE236" s="121"/>
      <c r="VNF236" s="120"/>
      <c r="VNG236" s="125"/>
      <c r="VNH236" s="121"/>
      <c r="VNI236" s="121"/>
      <c r="VNJ236" s="15"/>
      <c r="VNK236" s="15"/>
      <c r="VNL236" s="120"/>
      <c r="VNM236" s="120"/>
      <c r="VNN236" s="121"/>
      <c r="VNO236" s="121"/>
      <c r="VNP236" s="120"/>
      <c r="VNQ236" s="122"/>
      <c r="VNR236" s="123"/>
      <c r="VNS236" s="124"/>
      <c r="VNT236" s="123"/>
      <c r="VNU236" s="121"/>
      <c r="VNV236" s="121"/>
      <c r="VNW236" s="121"/>
      <c r="VNX236" s="121"/>
      <c r="VNY236" s="121"/>
      <c r="VNZ236" s="121"/>
      <c r="VOA236" s="120"/>
      <c r="VOB236" s="125"/>
      <c r="VOC236" s="121"/>
      <c r="VOD236" s="121"/>
      <c r="VOE236" s="15"/>
      <c r="VOF236" s="15"/>
      <c r="VOG236" s="120"/>
      <c r="VOH236" s="120"/>
      <c r="VOI236" s="121"/>
      <c r="VOJ236" s="121"/>
      <c r="VOK236" s="120"/>
      <c r="VOL236" s="122"/>
      <c r="VOM236" s="123"/>
      <c r="VON236" s="124"/>
      <c r="VOO236" s="123"/>
      <c r="VOP236" s="121"/>
      <c r="VOQ236" s="121"/>
      <c r="VOR236" s="121"/>
      <c r="VOS236" s="121"/>
      <c r="VOT236" s="121"/>
      <c r="VOU236" s="121"/>
      <c r="VOV236" s="120"/>
      <c r="VOW236" s="125"/>
      <c r="VOX236" s="121"/>
      <c r="VOY236" s="121"/>
      <c r="VOZ236" s="15"/>
      <c r="VPA236" s="15"/>
      <c r="VPB236" s="120"/>
      <c r="VPC236" s="120"/>
      <c r="VPD236" s="121"/>
      <c r="VPE236" s="121"/>
      <c r="VPF236" s="120"/>
      <c r="VPG236" s="122"/>
      <c r="VPH236" s="123"/>
      <c r="VPI236" s="124"/>
      <c r="VPJ236" s="123"/>
      <c r="VPK236" s="121"/>
      <c r="VPL236" s="121"/>
      <c r="VPM236" s="121"/>
      <c r="VPN236" s="121"/>
      <c r="VPO236" s="121"/>
      <c r="VPP236" s="121"/>
      <c r="VPQ236" s="120"/>
      <c r="VPR236" s="125"/>
      <c r="VPS236" s="121"/>
      <c r="VPT236" s="121"/>
      <c r="VPU236" s="15"/>
      <c r="VPV236" s="15"/>
      <c r="VPW236" s="120"/>
      <c r="VPX236" s="120"/>
      <c r="VPY236" s="121"/>
      <c r="VPZ236" s="121"/>
      <c r="VQA236" s="120"/>
      <c r="VQB236" s="122"/>
      <c r="VQC236" s="123"/>
      <c r="VQD236" s="124"/>
      <c r="VQE236" s="123"/>
      <c r="VQF236" s="121"/>
      <c r="VQG236" s="121"/>
      <c r="VQH236" s="121"/>
      <c r="VQI236" s="121"/>
      <c r="VQJ236" s="121"/>
      <c r="VQK236" s="121"/>
      <c r="VQL236" s="120"/>
      <c r="VQM236" s="125"/>
      <c r="VQN236" s="121"/>
      <c r="VQO236" s="121"/>
      <c r="VQP236" s="15"/>
      <c r="VQQ236" s="15"/>
      <c r="VQR236" s="120"/>
      <c r="VQS236" s="120"/>
      <c r="VQT236" s="121"/>
      <c r="VQU236" s="121"/>
      <c r="VQV236" s="120"/>
      <c r="VQW236" s="122"/>
      <c r="VQX236" s="123"/>
      <c r="VQY236" s="124"/>
      <c r="VQZ236" s="123"/>
      <c r="VRA236" s="121"/>
      <c r="VRB236" s="121"/>
      <c r="VRC236" s="121"/>
      <c r="VRD236" s="121"/>
      <c r="VRE236" s="121"/>
      <c r="VRF236" s="121"/>
      <c r="VRG236" s="120"/>
      <c r="VRH236" s="125"/>
      <c r="VRI236" s="121"/>
      <c r="VRJ236" s="121"/>
      <c r="VRK236" s="15"/>
      <c r="VRL236" s="15"/>
      <c r="VRM236" s="120"/>
      <c r="VRN236" s="120"/>
      <c r="VRO236" s="121"/>
      <c r="VRP236" s="121"/>
      <c r="VRQ236" s="120"/>
      <c r="VRR236" s="122"/>
      <c r="VRS236" s="123"/>
      <c r="VRT236" s="124"/>
      <c r="VRU236" s="123"/>
      <c r="VRV236" s="121"/>
      <c r="VRW236" s="121"/>
      <c r="VRX236" s="121"/>
      <c r="VRY236" s="121"/>
      <c r="VRZ236" s="121"/>
      <c r="VSA236" s="121"/>
      <c r="VSB236" s="120"/>
      <c r="VSC236" s="125"/>
      <c r="VSD236" s="121"/>
      <c r="VSE236" s="121"/>
      <c r="VSF236" s="15"/>
      <c r="VSG236" s="15"/>
      <c r="VSH236" s="120"/>
      <c r="VSI236" s="120"/>
      <c r="VSJ236" s="121"/>
      <c r="VSK236" s="121"/>
      <c r="VSL236" s="120"/>
      <c r="VSM236" s="122"/>
      <c r="VSN236" s="123"/>
      <c r="VSO236" s="124"/>
      <c r="VSP236" s="123"/>
      <c r="VSQ236" s="121"/>
      <c r="VSR236" s="121"/>
      <c r="VSS236" s="121"/>
      <c r="VST236" s="121"/>
      <c r="VSU236" s="121"/>
      <c r="VSV236" s="121"/>
      <c r="VSW236" s="120"/>
      <c r="VSX236" s="125"/>
      <c r="VSY236" s="121"/>
      <c r="VSZ236" s="121"/>
      <c r="VTA236" s="15"/>
      <c r="VTB236" s="15"/>
      <c r="VTC236" s="120"/>
      <c r="VTD236" s="120"/>
      <c r="VTE236" s="121"/>
      <c r="VTF236" s="121"/>
      <c r="VTG236" s="120"/>
      <c r="VTH236" s="122"/>
      <c r="VTI236" s="123"/>
      <c r="VTJ236" s="124"/>
      <c r="VTK236" s="123"/>
      <c r="VTL236" s="121"/>
      <c r="VTM236" s="121"/>
      <c r="VTN236" s="121"/>
      <c r="VTO236" s="121"/>
      <c r="VTP236" s="121"/>
      <c r="VTQ236" s="121"/>
      <c r="VTR236" s="120"/>
      <c r="VTS236" s="125"/>
      <c r="VTT236" s="121"/>
      <c r="VTU236" s="121"/>
      <c r="VTV236" s="15"/>
      <c r="VTW236" s="15"/>
      <c r="VTX236" s="120"/>
      <c r="VTY236" s="120"/>
      <c r="VTZ236" s="121"/>
      <c r="VUA236" s="121"/>
      <c r="VUB236" s="120"/>
      <c r="VUC236" s="122"/>
      <c r="VUD236" s="123"/>
      <c r="VUE236" s="124"/>
      <c r="VUF236" s="123"/>
      <c r="VUG236" s="121"/>
      <c r="VUH236" s="121"/>
      <c r="VUI236" s="121"/>
      <c r="VUJ236" s="121"/>
      <c r="VUK236" s="121"/>
      <c r="VUL236" s="121"/>
      <c r="VUM236" s="120"/>
      <c r="VUN236" s="125"/>
      <c r="VUO236" s="121"/>
      <c r="VUP236" s="121"/>
      <c r="VUQ236" s="15"/>
      <c r="VUR236" s="15"/>
      <c r="VUS236" s="120"/>
      <c r="VUT236" s="120"/>
      <c r="VUU236" s="121"/>
      <c r="VUV236" s="121"/>
      <c r="VUW236" s="120"/>
      <c r="VUX236" s="122"/>
      <c r="VUY236" s="123"/>
      <c r="VUZ236" s="124"/>
      <c r="VVA236" s="123"/>
      <c r="VVB236" s="121"/>
      <c r="VVC236" s="121"/>
      <c r="VVD236" s="121"/>
      <c r="VVE236" s="121"/>
      <c r="VVF236" s="121"/>
      <c r="VVG236" s="121"/>
      <c r="VVH236" s="120"/>
      <c r="VVI236" s="125"/>
      <c r="VVJ236" s="121"/>
      <c r="VVK236" s="121"/>
      <c r="VVL236" s="15"/>
      <c r="VVM236" s="15"/>
      <c r="VVN236" s="120"/>
      <c r="VVO236" s="120"/>
      <c r="VVP236" s="121"/>
      <c r="VVQ236" s="121"/>
      <c r="VVR236" s="120"/>
      <c r="VVS236" s="122"/>
      <c r="VVT236" s="123"/>
      <c r="VVU236" s="124"/>
      <c r="VVV236" s="123"/>
      <c r="VVW236" s="121"/>
      <c r="VVX236" s="121"/>
      <c r="VVY236" s="121"/>
      <c r="VVZ236" s="121"/>
      <c r="VWA236" s="121"/>
      <c r="VWB236" s="121"/>
      <c r="VWC236" s="120"/>
      <c r="VWD236" s="125"/>
      <c r="VWE236" s="121"/>
      <c r="VWF236" s="121"/>
      <c r="VWG236" s="15"/>
      <c r="VWH236" s="15"/>
      <c r="VWI236" s="120"/>
      <c r="VWJ236" s="120"/>
      <c r="VWK236" s="121"/>
      <c r="VWL236" s="121"/>
      <c r="VWM236" s="120"/>
      <c r="VWN236" s="122"/>
      <c r="VWO236" s="123"/>
      <c r="VWP236" s="124"/>
      <c r="VWQ236" s="123"/>
      <c r="VWR236" s="121"/>
      <c r="VWS236" s="121"/>
      <c r="VWT236" s="121"/>
      <c r="VWU236" s="121"/>
      <c r="VWV236" s="121"/>
      <c r="VWW236" s="121"/>
      <c r="VWX236" s="120"/>
      <c r="VWY236" s="125"/>
      <c r="VWZ236" s="121"/>
      <c r="VXA236" s="121"/>
      <c r="VXB236" s="15"/>
      <c r="VXC236" s="15"/>
      <c r="VXD236" s="120"/>
      <c r="VXE236" s="120"/>
      <c r="VXF236" s="121"/>
      <c r="VXG236" s="121"/>
      <c r="VXH236" s="120"/>
      <c r="VXI236" s="122"/>
      <c r="VXJ236" s="123"/>
      <c r="VXK236" s="124"/>
      <c r="VXL236" s="123"/>
      <c r="VXM236" s="121"/>
      <c r="VXN236" s="121"/>
      <c r="VXO236" s="121"/>
      <c r="VXP236" s="121"/>
      <c r="VXQ236" s="121"/>
      <c r="VXR236" s="121"/>
      <c r="VXS236" s="120"/>
      <c r="VXT236" s="125"/>
      <c r="VXU236" s="121"/>
      <c r="VXV236" s="121"/>
      <c r="VXW236" s="15"/>
      <c r="VXX236" s="15"/>
      <c r="VXY236" s="120"/>
      <c r="VXZ236" s="120"/>
      <c r="VYA236" s="121"/>
      <c r="VYB236" s="121"/>
      <c r="VYC236" s="120"/>
      <c r="VYD236" s="122"/>
      <c r="VYE236" s="123"/>
      <c r="VYF236" s="124"/>
      <c r="VYG236" s="123"/>
      <c r="VYH236" s="121"/>
      <c r="VYI236" s="121"/>
      <c r="VYJ236" s="121"/>
      <c r="VYK236" s="121"/>
      <c r="VYL236" s="121"/>
      <c r="VYM236" s="121"/>
      <c r="VYN236" s="120"/>
      <c r="VYO236" s="125"/>
      <c r="VYP236" s="121"/>
      <c r="VYQ236" s="121"/>
      <c r="VYR236" s="15"/>
      <c r="VYS236" s="15"/>
      <c r="VYT236" s="120"/>
      <c r="VYU236" s="120"/>
      <c r="VYV236" s="121"/>
      <c r="VYW236" s="121"/>
      <c r="VYX236" s="120"/>
      <c r="VYY236" s="122"/>
      <c r="VYZ236" s="123"/>
      <c r="VZA236" s="124"/>
      <c r="VZB236" s="123"/>
      <c r="VZC236" s="121"/>
      <c r="VZD236" s="121"/>
      <c r="VZE236" s="121"/>
      <c r="VZF236" s="121"/>
      <c r="VZG236" s="121"/>
      <c r="VZH236" s="121"/>
      <c r="VZI236" s="120"/>
      <c r="VZJ236" s="125"/>
      <c r="VZK236" s="121"/>
      <c r="VZL236" s="121"/>
      <c r="VZM236" s="15"/>
      <c r="VZN236" s="15"/>
      <c r="VZO236" s="120"/>
      <c r="VZP236" s="120"/>
      <c r="VZQ236" s="121"/>
      <c r="VZR236" s="121"/>
      <c r="VZS236" s="120"/>
      <c r="VZT236" s="122"/>
      <c r="VZU236" s="123"/>
      <c r="VZV236" s="124"/>
      <c r="VZW236" s="123"/>
      <c r="VZX236" s="121"/>
      <c r="VZY236" s="121"/>
      <c r="VZZ236" s="121"/>
      <c r="WAA236" s="121"/>
      <c r="WAB236" s="121"/>
      <c r="WAC236" s="121"/>
      <c r="WAD236" s="120"/>
      <c r="WAE236" s="125"/>
      <c r="WAF236" s="121"/>
      <c r="WAG236" s="121"/>
      <c r="WAH236" s="15"/>
      <c r="WAI236" s="15"/>
      <c r="WAJ236" s="120"/>
      <c r="WAK236" s="120"/>
      <c r="WAL236" s="121"/>
      <c r="WAM236" s="121"/>
      <c r="WAN236" s="120"/>
      <c r="WAO236" s="122"/>
      <c r="WAP236" s="123"/>
      <c r="WAQ236" s="124"/>
      <c r="WAR236" s="123"/>
      <c r="WAS236" s="121"/>
      <c r="WAT236" s="121"/>
      <c r="WAU236" s="121"/>
      <c r="WAV236" s="121"/>
      <c r="WAW236" s="121"/>
      <c r="WAX236" s="121"/>
      <c r="WAY236" s="120"/>
      <c r="WAZ236" s="125"/>
      <c r="WBA236" s="121"/>
      <c r="WBB236" s="121"/>
      <c r="WBC236" s="15"/>
      <c r="WBD236" s="15"/>
      <c r="WBE236" s="120"/>
      <c r="WBF236" s="120"/>
      <c r="WBG236" s="121"/>
      <c r="WBH236" s="121"/>
      <c r="WBI236" s="120"/>
      <c r="WBJ236" s="122"/>
      <c r="WBK236" s="123"/>
      <c r="WBL236" s="124"/>
      <c r="WBM236" s="123"/>
      <c r="WBN236" s="121"/>
      <c r="WBO236" s="121"/>
      <c r="WBP236" s="121"/>
      <c r="WBQ236" s="121"/>
      <c r="WBR236" s="121"/>
      <c r="WBS236" s="121"/>
      <c r="WBT236" s="120"/>
      <c r="WBU236" s="125"/>
      <c r="WBV236" s="121"/>
      <c r="WBW236" s="121"/>
      <c r="WBX236" s="15"/>
      <c r="WBY236" s="15"/>
      <c r="WBZ236" s="120"/>
      <c r="WCA236" s="120"/>
      <c r="WCB236" s="121"/>
      <c r="WCC236" s="121"/>
      <c r="WCD236" s="120"/>
      <c r="WCE236" s="122"/>
      <c r="WCF236" s="123"/>
      <c r="WCG236" s="124"/>
      <c r="WCH236" s="123"/>
      <c r="WCI236" s="121"/>
      <c r="WCJ236" s="121"/>
      <c r="WCK236" s="121"/>
      <c r="WCL236" s="121"/>
      <c r="WCM236" s="121"/>
      <c r="WCN236" s="121"/>
      <c r="WCO236" s="120"/>
      <c r="WCP236" s="125"/>
      <c r="WCQ236" s="121"/>
      <c r="WCR236" s="121"/>
      <c r="WCS236" s="15"/>
      <c r="WCT236" s="15"/>
      <c r="WCU236" s="120"/>
      <c r="WCV236" s="120"/>
      <c r="WCW236" s="121"/>
      <c r="WCX236" s="121"/>
      <c r="WCY236" s="120"/>
      <c r="WCZ236" s="122"/>
      <c r="WDA236" s="123"/>
      <c r="WDB236" s="124"/>
      <c r="WDC236" s="123"/>
      <c r="WDD236" s="121"/>
      <c r="WDE236" s="121"/>
      <c r="WDF236" s="121"/>
      <c r="WDG236" s="121"/>
      <c r="WDH236" s="121"/>
      <c r="WDI236" s="121"/>
      <c r="WDJ236" s="120"/>
      <c r="WDK236" s="125"/>
      <c r="WDL236" s="121"/>
      <c r="WDM236" s="121"/>
      <c r="WDN236" s="15"/>
      <c r="WDO236" s="15"/>
      <c r="WDP236" s="120"/>
      <c r="WDQ236" s="120"/>
      <c r="WDR236" s="121"/>
      <c r="WDS236" s="121"/>
      <c r="WDT236" s="120"/>
      <c r="WDU236" s="122"/>
      <c r="WDV236" s="123"/>
      <c r="WDW236" s="124"/>
      <c r="WDX236" s="123"/>
      <c r="WDY236" s="121"/>
      <c r="WDZ236" s="121"/>
      <c r="WEA236" s="121"/>
      <c r="WEB236" s="121"/>
      <c r="WEC236" s="121"/>
      <c r="WED236" s="121"/>
      <c r="WEE236" s="120"/>
      <c r="WEF236" s="125"/>
      <c r="WEG236" s="121"/>
      <c r="WEH236" s="121"/>
      <c r="WEI236" s="15"/>
      <c r="WEJ236" s="15"/>
      <c r="WEK236" s="120"/>
      <c r="WEL236" s="120"/>
      <c r="WEM236" s="121"/>
      <c r="WEN236" s="121"/>
      <c r="WEO236" s="120"/>
      <c r="WEP236" s="122"/>
      <c r="WEQ236" s="123"/>
      <c r="WER236" s="124"/>
      <c r="WES236" s="123"/>
      <c r="WET236" s="121"/>
      <c r="WEU236" s="121"/>
      <c r="WEV236" s="121"/>
      <c r="WEW236" s="121"/>
      <c r="WEX236" s="121"/>
      <c r="WEY236" s="121"/>
      <c r="WEZ236" s="120"/>
      <c r="WFA236" s="125"/>
      <c r="WFB236" s="121"/>
      <c r="WFC236" s="121"/>
      <c r="WFD236" s="15"/>
      <c r="WFE236" s="15"/>
      <c r="WFF236" s="120"/>
      <c r="WFG236" s="120"/>
      <c r="WFH236" s="121"/>
      <c r="WFI236" s="121"/>
      <c r="WFJ236" s="120"/>
      <c r="WFK236" s="122"/>
      <c r="WFL236" s="123"/>
      <c r="WFM236" s="124"/>
      <c r="WFN236" s="123"/>
      <c r="WFO236" s="121"/>
      <c r="WFP236" s="121"/>
      <c r="WFQ236" s="121"/>
      <c r="WFR236" s="121"/>
      <c r="WFS236" s="121"/>
      <c r="WFT236" s="121"/>
      <c r="WFU236" s="120"/>
      <c r="WFV236" s="125"/>
      <c r="WFW236" s="121"/>
      <c r="WFX236" s="121"/>
      <c r="WFY236" s="15"/>
      <c r="WFZ236" s="15"/>
      <c r="WGA236" s="120"/>
      <c r="WGB236" s="120"/>
      <c r="WGC236" s="121"/>
      <c r="WGD236" s="121"/>
      <c r="WGE236" s="120"/>
      <c r="WGF236" s="122"/>
      <c r="WGG236" s="123"/>
      <c r="WGH236" s="124"/>
      <c r="WGI236" s="123"/>
      <c r="WGJ236" s="121"/>
      <c r="WGK236" s="121"/>
      <c r="WGL236" s="121"/>
      <c r="WGM236" s="121"/>
      <c r="WGN236" s="121"/>
      <c r="WGO236" s="121"/>
      <c r="WGP236" s="120"/>
      <c r="WGQ236" s="125"/>
      <c r="WGR236" s="121"/>
      <c r="WGS236" s="121"/>
      <c r="WGT236" s="15"/>
      <c r="WGU236" s="15"/>
      <c r="WGV236" s="120"/>
      <c r="WGW236" s="120"/>
      <c r="WGX236" s="121"/>
      <c r="WGY236" s="121"/>
      <c r="WGZ236" s="120"/>
      <c r="WHA236" s="122"/>
      <c r="WHB236" s="123"/>
      <c r="WHC236" s="124"/>
      <c r="WHD236" s="123"/>
      <c r="WHE236" s="121"/>
      <c r="WHF236" s="121"/>
      <c r="WHG236" s="121"/>
      <c r="WHH236" s="121"/>
      <c r="WHI236" s="121"/>
      <c r="WHJ236" s="121"/>
      <c r="WHK236" s="120"/>
      <c r="WHL236" s="125"/>
      <c r="WHM236" s="121"/>
      <c r="WHN236" s="121"/>
      <c r="WHO236" s="15"/>
      <c r="WHP236" s="15"/>
      <c r="WHQ236" s="120"/>
      <c r="WHR236" s="120"/>
      <c r="WHS236" s="121"/>
      <c r="WHT236" s="121"/>
      <c r="WHU236" s="120"/>
      <c r="WHV236" s="122"/>
      <c r="WHW236" s="123"/>
      <c r="WHX236" s="124"/>
      <c r="WHY236" s="123"/>
      <c r="WHZ236" s="121"/>
      <c r="WIA236" s="121"/>
      <c r="WIB236" s="121"/>
      <c r="WIC236" s="121"/>
      <c r="WID236" s="121"/>
      <c r="WIE236" s="121"/>
      <c r="WIF236" s="120"/>
      <c r="WIG236" s="125"/>
      <c r="WIH236" s="121"/>
      <c r="WII236" s="121"/>
      <c r="WIJ236" s="15"/>
      <c r="WIK236" s="15"/>
      <c r="WIL236" s="120"/>
      <c r="WIM236" s="120"/>
      <c r="WIN236" s="121"/>
      <c r="WIO236" s="121"/>
      <c r="WIP236" s="120"/>
      <c r="WIQ236" s="122"/>
      <c r="WIR236" s="123"/>
      <c r="WIS236" s="124"/>
      <c r="WIT236" s="123"/>
      <c r="WIU236" s="121"/>
      <c r="WIV236" s="121"/>
      <c r="WIW236" s="121"/>
      <c r="WIX236" s="121"/>
      <c r="WIY236" s="121"/>
      <c r="WIZ236" s="121"/>
      <c r="WJA236" s="120"/>
      <c r="WJB236" s="125"/>
      <c r="WJC236" s="121"/>
      <c r="WJD236" s="121"/>
      <c r="WJE236" s="15"/>
      <c r="WJF236" s="15"/>
      <c r="WJG236" s="120"/>
      <c r="WJH236" s="120"/>
      <c r="WJI236" s="121"/>
      <c r="WJJ236" s="121"/>
      <c r="WJK236" s="120"/>
      <c r="WJL236" s="122"/>
      <c r="WJM236" s="123"/>
      <c r="WJN236" s="124"/>
      <c r="WJO236" s="123"/>
      <c r="WJP236" s="121"/>
      <c r="WJQ236" s="121"/>
      <c r="WJR236" s="121"/>
      <c r="WJS236" s="121"/>
      <c r="WJT236" s="121"/>
      <c r="WJU236" s="121"/>
      <c r="WJV236" s="120"/>
      <c r="WJW236" s="125"/>
      <c r="WJX236" s="121"/>
      <c r="WJY236" s="121"/>
      <c r="WJZ236" s="15"/>
      <c r="WKA236" s="15"/>
      <c r="WKB236" s="120"/>
      <c r="WKC236" s="120"/>
      <c r="WKD236" s="121"/>
      <c r="WKE236" s="121"/>
      <c r="WKF236" s="120"/>
      <c r="WKG236" s="122"/>
      <c r="WKH236" s="123"/>
      <c r="WKI236" s="124"/>
      <c r="WKJ236" s="123"/>
      <c r="WKK236" s="121"/>
      <c r="WKL236" s="121"/>
      <c r="WKM236" s="121"/>
      <c r="WKN236" s="121"/>
      <c r="WKO236" s="121"/>
      <c r="WKP236" s="121"/>
      <c r="WKQ236" s="120"/>
      <c r="WKR236" s="125"/>
      <c r="WKS236" s="121"/>
      <c r="WKT236" s="121"/>
      <c r="WKU236" s="15"/>
      <c r="WKV236" s="15"/>
      <c r="WKW236" s="120"/>
      <c r="WKX236" s="120"/>
      <c r="WKY236" s="121"/>
      <c r="WKZ236" s="121"/>
      <c r="WLA236" s="120"/>
      <c r="WLB236" s="122"/>
      <c r="WLC236" s="123"/>
      <c r="WLD236" s="124"/>
      <c r="WLE236" s="123"/>
      <c r="WLF236" s="121"/>
      <c r="WLG236" s="121"/>
      <c r="WLH236" s="121"/>
      <c r="WLI236" s="121"/>
      <c r="WLJ236" s="121"/>
      <c r="WLK236" s="121"/>
      <c r="WLL236" s="120"/>
      <c r="WLM236" s="125"/>
      <c r="WLN236" s="121"/>
      <c r="WLO236" s="121"/>
      <c r="WLP236" s="15"/>
      <c r="WLQ236" s="15"/>
      <c r="WLR236" s="120"/>
      <c r="WLS236" s="120"/>
      <c r="WLT236" s="121"/>
      <c r="WLU236" s="121"/>
      <c r="WLV236" s="120"/>
      <c r="WLW236" s="122"/>
      <c r="WLX236" s="123"/>
      <c r="WLY236" s="124"/>
      <c r="WLZ236" s="123"/>
      <c r="WMA236" s="121"/>
      <c r="WMB236" s="121"/>
      <c r="WMC236" s="121"/>
      <c r="WMD236" s="121"/>
      <c r="WME236" s="121"/>
      <c r="WMF236" s="121"/>
      <c r="WMG236" s="120"/>
      <c r="WMH236" s="125"/>
      <c r="WMI236" s="121"/>
      <c r="WMJ236" s="121"/>
      <c r="WMK236" s="15"/>
      <c r="WML236" s="15"/>
      <c r="WMM236" s="120"/>
      <c r="WMN236" s="120"/>
      <c r="WMO236" s="121"/>
      <c r="WMP236" s="121"/>
      <c r="WMQ236" s="120"/>
      <c r="WMR236" s="122"/>
      <c r="WMS236" s="123"/>
      <c r="WMT236" s="124"/>
      <c r="WMU236" s="123"/>
      <c r="WMV236" s="121"/>
      <c r="WMW236" s="121"/>
      <c r="WMX236" s="121"/>
      <c r="WMY236" s="121"/>
      <c r="WMZ236" s="121"/>
      <c r="WNA236" s="121"/>
      <c r="WNB236" s="120"/>
      <c r="WNC236" s="125"/>
      <c r="WND236" s="121"/>
      <c r="WNE236" s="121"/>
      <c r="WNF236" s="15"/>
      <c r="WNG236" s="15"/>
      <c r="WNH236" s="120"/>
      <c r="WNI236" s="120"/>
      <c r="WNJ236" s="121"/>
      <c r="WNK236" s="121"/>
      <c r="WNL236" s="120"/>
      <c r="WNM236" s="122"/>
      <c r="WNN236" s="123"/>
      <c r="WNO236" s="124"/>
      <c r="WNP236" s="123"/>
      <c r="WNQ236" s="121"/>
      <c r="WNR236" s="121"/>
      <c r="WNS236" s="121"/>
      <c r="WNT236" s="121"/>
      <c r="WNU236" s="121"/>
      <c r="WNV236" s="121"/>
      <c r="WNW236" s="120"/>
      <c r="WNX236" s="125"/>
      <c r="WNY236" s="121"/>
      <c r="WNZ236" s="121"/>
      <c r="WOA236" s="15"/>
      <c r="WOB236" s="15"/>
      <c r="WOC236" s="120"/>
      <c r="WOD236" s="120"/>
      <c r="WOE236" s="121"/>
      <c r="WOF236" s="121"/>
      <c r="WOG236" s="120"/>
      <c r="WOH236" s="122"/>
      <c r="WOI236" s="123"/>
      <c r="WOJ236" s="124"/>
      <c r="WOK236" s="123"/>
      <c r="WOL236" s="121"/>
      <c r="WOM236" s="121"/>
      <c r="WON236" s="121"/>
      <c r="WOO236" s="121"/>
      <c r="WOP236" s="121"/>
      <c r="WOQ236" s="121"/>
      <c r="WOR236" s="120"/>
      <c r="WOS236" s="125"/>
      <c r="WOT236" s="121"/>
      <c r="WOU236" s="121"/>
      <c r="WOV236" s="15"/>
      <c r="WOW236" s="15"/>
      <c r="WOX236" s="120"/>
      <c r="WOY236" s="120"/>
      <c r="WOZ236" s="121"/>
      <c r="WPA236" s="121"/>
      <c r="WPB236" s="120"/>
      <c r="WPC236" s="122"/>
      <c r="WPD236" s="123"/>
      <c r="WPE236" s="124"/>
      <c r="WPF236" s="123"/>
      <c r="WPG236" s="121"/>
      <c r="WPH236" s="121"/>
      <c r="WPI236" s="121"/>
      <c r="WPJ236" s="121"/>
      <c r="WPK236" s="121"/>
      <c r="WPL236" s="121"/>
      <c r="WPM236" s="120"/>
      <c r="WPN236" s="125"/>
      <c r="WPO236" s="121"/>
      <c r="WPP236" s="121"/>
      <c r="WPQ236" s="15"/>
      <c r="WPR236" s="15"/>
      <c r="WPS236" s="120"/>
      <c r="WPT236" s="120"/>
      <c r="WPU236" s="121"/>
      <c r="WPV236" s="121"/>
      <c r="WPW236" s="120"/>
      <c r="WPX236" s="122"/>
      <c r="WPY236" s="123"/>
      <c r="WPZ236" s="124"/>
      <c r="WQA236" s="123"/>
      <c r="WQB236" s="121"/>
      <c r="WQC236" s="121"/>
      <c r="WQD236" s="121"/>
      <c r="WQE236" s="121"/>
      <c r="WQF236" s="121"/>
      <c r="WQG236" s="121"/>
      <c r="WQH236" s="120"/>
      <c r="WQI236" s="125"/>
      <c r="WQJ236" s="121"/>
      <c r="WQK236" s="121"/>
      <c r="WQL236" s="15"/>
      <c r="WQM236" s="15"/>
      <c r="WQN236" s="120"/>
      <c r="WQO236" s="120"/>
      <c r="WQP236" s="121"/>
      <c r="WQQ236" s="121"/>
      <c r="WQR236" s="120"/>
      <c r="WQS236" s="122"/>
      <c r="WQT236" s="123"/>
      <c r="WQU236" s="124"/>
      <c r="WQV236" s="123"/>
      <c r="WQW236" s="121"/>
      <c r="WQX236" s="121"/>
      <c r="WQY236" s="121"/>
      <c r="WQZ236" s="121"/>
      <c r="WRA236" s="121"/>
      <c r="WRB236" s="121"/>
      <c r="WRC236" s="120"/>
      <c r="WRD236" s="125"/>
      <c r="WRE236" s="121"/>
      <c r="WRF236" s="121"/>
      <c r="WRG236" s="15"/>
      <c r="WRH236" s="15"/>
      <c r="WRI236" s="120"/>
      <c r="WRJ236" s="120"/>
      <c r="WRK236" s="121"/>
      <c r="WRL236" s="121"/>
      <c r="WRM236" s="120"/>
      <c r="WRN236" s="122"/>
      <c r="WRO236" s="123"/>
      <c r="WRP236" s="124"/>
      <c r="WRQ236" s="123"/>
      <c r="WRR236" s="121"/>
      <c r="WRS236" s="121"/>
      <c r="WRT236" s="121"/>
      <c r="WRU236" s="121"/>
      <c r="WRV236" s="121"/>
      <c r="WRW236" s="121"/>
      <c r="WRX236" s="120"/>
      <c r="WRY236" s="125"/>
      <c r="WRZ236" s="121"/>
      <c r="WSA236" s="121"/>
      <c r="WSB236" s="15"/>
      <c r="WSC236" s="15"/>
      <c r="WSD236" s="120"/>
      <c r="WSE236" s="120"/>
      <c r="WSF236" s="121"/>
      <c r="WSG236" s="121"/>
      <c r="WSH236" s="120"/>
      <c r="WSI236" s="122"/>
      <c r="WSJ236" s="123"/>
      <c r="WSK236" s="124"/>
      <c r="WSL236" s="123"/>
      <c r="WSM236" s="121"/>
      <c r="WSN236" s="121"/>
      <c r="WSO236" s="121"/>
      <c r="WSP236" s="121"/>
      <c r="WSQ236" s="121"/>
      <c r="WSR236" s="121"/>
      <c r="WSS236" s="120"/>
      <c r="WST236" s="125"/>
      <c r="WSU236" s="121"/>
      <c r="WSV236" s="121"/>
      <c r="WSW236" s="15"/>
      <c r="WSX236" s="15"/>
      <c r="WSY236" s="120"/>
      <c r="WSZ236" s="120"/>
      <c r="WTA236" s="121"/>
      <c r="WTB236" s="121"/>
      <c r="WTC236" s="120"/>
      <c r="WTD236" s="122"/>
      <c r="WTE236" s="123"/>
      <c r="WTF236" s="124"/>
      <c r="WTG236" s="123"/>
      <c r="WTH236" s="121"/>
      <c r="WTI236" s="121"/>
      <c r="WTJ236" s="121"/>
      <c r="WTK236" s="121"/>
      <c r="WTL236" s="121"/>
      <c r="WTM236" s="121"/>
      <c r="WTN236" s="120"/>
      <c r="WTO236" s="125"/>
      <c r="WTP236" s="121"/>
      <c r="WTQ236" s="121"/>
      <c r="WTR236" s="15"/>
      <c r="WTS236" s="15"/>
      <c r="WTT236" s="120"/>
      <c r="WTU236" s="120"/>
      <c r="WTV236" s="121"/>
      <c r="WTW236" s="121"/>
      <c r="WTX236" s="120"/>
      <c r="WTY236" s="122"/>
      <c r="WTZ236" s="123"/>
      <c r="WUA236" s="124"/>
      <c r="WUB236" s="123"/>
      <c r="WUC236" s="121"/>
      <c r="WUD236" s="121"/>
      <c r="WUE236" s="121"/>
      <c r="WUF236" s="121"/>
      <c r="WUG236" s="121"/>
      <c r="WUH236" s="121"/>
      <c r="WUI236" s="120"/>
      <c r="WUJ236" s="125"/>
      <c r="WUK236" s="121"/>
      <c r="WUL236" s="121"/>
      <c r="WUM236" s="15"/>
      <c r="WUN236" s="15"/>
      <c r="WUO236" s="120"/>
      <c r="WUP236" s="120"/>
      <c r="WUQ236" s="121"/>
      <c r="WUR236" s="121"/>
      <c r="WUS236" s="120"/>
      <c r="WUT236" s="122"/>
      <c r="WUU236" s="123"/>
      <c r="WUV236" s="124"/>
      <c r="WUW236" s="123"/>
      <c r="WUX236" s="121"/>
      <c r="WUY236" s="121"/>
      <c r="WUZ236" s="121"/>
      <c r="WVA236" s="121"/>
      <c r="WVB236" s="121"/>
      <c r="WVC236" s="121"/>
      <c r="WVD236" s="120"/>
      <c r="WVE236" s="125"/>
      <c r="WVF236" s="121"/>
      <c r="WVG236" s="121"/>
      <c r="WVH236" s="15"/>
      <c r="WVI236" s="15"/>
      <c r="WVJ236" s="120"/>
      <c r="WVK236" s="120"/>
      <c r="WVL236" s="121"/>
      <c r="WVM236" s="121"/>
      <c r="WVN236" s="120"/>
      <c r="WVO236" s="122"/>
      <c r="WVP236" s="123"/>
      <c r="WVQ236" s="124"/>
      <c r="WVR236" s="123"/>
      <c r="WVS236" s="121"/>
      <c r="WVT236" s="121"/>
      <c r="WVU236" s="121"/>
      <c r="WVV236" s="121"/>
      <c r="WVW236" s="121"/>
      <c r="WVX236" s="121"/>
      <c r="WVY236" s="120"/>
      <c r="WVZ236" s="125"/>
      <c r="WWA236" s="121"/>
      <c r="WWB236" s="121"/>
      <c r="WWC236" s="15"/>
      <c r="WWD236" s="15"/>
      <c r="WWE236" s="120"/>
      <c r="WWF236" s="120"/>
      <c r="WWG236" s="121"/>
      <c r="WWH236" s="121"/>
      <c r="WWI236" s="120"/>
      <c r="WWJ236" s="122"/>
      <c r="WWK236" s="123"/>
      <c r="WWL236" s="124"/>
      <c r="WWM236" s="123"/>
      <c r="WWN236" s="121"/>
      <c r="WWO236" s="121"/>
      <c r="WWP236" s="121"/>
      <c r="WWQ236" s="121"/>
      <c r="WWR236" s="121"/>
      <c r="WWS236" s="121"/>
      <c r="WWT236" s="120"/>
      <c r="WWU236" s="125"/>
      <c r="WWV236" s="121"/>
      <c r="WWW236" s="121"/>
      <c r="WWX236" s="15"/>
      <c r="WWY236" s="15"/>
      <c r="WWZ236" s="120"/>
      <c r="WXA236" s="120"/>
      <c r="WXB236" s="121"/>
      <c r="WXC236" s="121"/>
      <c r="WXD236" s="120"/>
      <c r="WXE236" s="122"/>
      <c r="WXF236" s="123"/>
      <c r="WXG236" s="124"/>
      <c r="WXH236" s="123"/>
      <c r="WXI236" s="121"/>
      <c r="WXJ236" s="121"/>
      <c r="WXK236" s="121"/>
      <c r="WXL236" s="121"/>
      <c r="WXM236" s="121"/>
      <c r="WXN236" s="121"/>
      <c r="WXO236" s="120"/>
      <c r="WXP236" s="125"/>
      <c r="WXQ236" s="121"/>
      <c r="WXR236" s="121"/>
      <c r="WXS236" s="15"/>
      <c r="WXT236" s="15"/>
      <c r="WXU236" s="120"/>
      <c r="WXV236" s="120"/>
      <c r="WXW236" s="121"/>
      <c r="WXX236" s="121"/>
      <c r="WXY236" s="120"/>
      <c r="WXZ236" s="122"/>
      <c r="WYA236" s="123"/>
      <c r="WYB236" s="124"/>
      <c r="WYC236" s="123"/>
      <c r="WYD236" s="121"/>
      <c r="WYE236" s="121"/>
      <c r="WYF236" s="121"/>
      <c r="WYG236" s="121"/>
      <c r="WYH236" s="121"/>
      <c r="WYI236" s="121"/>
      <c r="WYJ236" s="120"/>
      <c r="WYK236" s="125"/>
      <c r="WYL236" s="121"/>
      <c r="WYM236" s="121"/>
      <c r="WYN236" s="15"/>
      <c r="WYO236" s="15"/>
      <c r="WYP236" s="120"/>
      <c r="WYQ236" s="120"/>
      <c r="WYR236" s="121"/>
      <c r="WYS236" s="121"/>
      <c r="WYT236" s="120"/>
      <c r="WYU236" s="122"/>
      <c r="WYV236" s="123"/>
      <c r="WYW236" s="124"/>
      <c r="WYX236" s="123"/>
      <c r="WYY236" s="121"/>
      <c r="WYZ236" s="121"/>
      <c r="WZA236" s="121"/>
      <c r="WZB236" s="121"/>
      <c r="WZC236" s="121"/>
      <c r="WZD236" s="121"/>
      <c r="WZE236" s="120"/>
      <c r="WZF236" s="125"/>
      <c r="WZG236" s="121"/>
      <c r="WZH236" s="121"/>
      <c r="WZI236" s="15"/>
      <c r="WZJ236" s="15"/>
      <c r="WZK236" s="120"/>
      <c r="WZL236" s="120"/>
      <c r="WZM236" s="121"/>
      <c r="WZN236" s="121"/>
      <c r="WZO236" s="120"/>
      <c r="WZP236" s="122"/>
      <c r="WZQ236" s="123"/>
      <c r="WZR236" s="124"/>
      <c r="WZS236" s="123"/>
      <c r="WZT236" s="121"/>
      <c r="WZU236" s="121"/>
      <c r="WZV236" s="121"/>
      <c r="WZW236" s="121"/>
      <c r="WZX236" s="121"/>
      <c r="WZY236" s="121"/>
      <c r="WZZ236" s="120"/>
      <c r="XAA236" s="125"/>
      <c r="XAB236" s="121"/>
      <c r="XAC236" s="121"/>
      <c r="XAD236" s="15"/>
      <c r="XAE236" s="15"/>
      <c r="XAF236" s="120"/>
      <c r="XAG236" s="120"/>
      <c r="XAH236" s="121"/>
      <c r="XAI236" s="121"/>
      <c r="XAJ236" s="120"/>
      <c r="XAK236" s="122"/>
      <c r="XAL236" s="123"/>
      <c r="XAM236" s="124"/>
      <c r="XAN236" s="123"/>
      <c r="XAO236" s="121"/>
      <c r="XAP236" s="121"/>
      <c r="XAQ236" s="121"/>
      <c r="XAR236" s="121"/>
      <c r="XAS236" s="121"/>
      <c r="XAT236" s="121"/>
      <c r="XAU236" s="120"/>
      <c r="XAV236" s="125"/>
      <c r="XAW236" s="121"/>
      <c r="XAX236" s="121"/>
      <c r="XAY236" s="15"/>
      <c r="XAZ236" s="15"/>
      <c r="XBA236" s="120"/>
      <c r="XBB236" s="120"/>
      <c r="XBC236" s="121"/>
      <c r="XBD236" s="121"/>
      <c r="XBE236" s="120"/>
      <c r="XBF236" s="122"/>
      <c r="XBG236" s="123"/>
      <c r="XBH236" s="124"/>
      <c r="XBI236" s="123"/>
      <c r="XBJ236" s="121"/>
      <c r="XBK236" s="121"/>
      <c r="XBL236" s="121"/>
      <c r="XBM236" s="121"/>
      <c r="XBN236" s="121"/>
      <c r="XBO236" s="121"/>
      <c r="XBP236" s="120"/>
      <c r="XBQ236" s="125"/>
      <c r="XBR236" s="121"/>
      <c r="XBS236" s="121"/>
      <c r="XBT236" s="15"/>
      <c r="XBU236" s="15"/>
      <c r="XBV236" s="120"/>
      <c r="XBW236" s="120"/>
      <c r="XBX236" s="121"/>
      <c r="XBY236" s="121"/>
      <c r="XBZ236" s="120"/>
      <c r="XCA236" s="122"/>
      <c r="XCB236" s="123"/>
      <c r="XCC236" s="124"/>
      <c r="XCD236" s="123"/>
      <c r="XCE236" s="121"/>
      <c r="XCF236" s="121"/>
      <c r="XCG236" s="121"/>
      <c r="XCH236" s="121"/>
      <c r="XCI236" s="121"/>
      <c r="XCJ236" s="121"/>
      <c r="XCK236" s="120"/>
      <c r="XCL236" s="125"/>
      <c r="XCM236" s="121"/>
      <c r="XCN236" s="121"/>
      <c r="XCO236" s="15"/>
      <c r="XCP236" s="15"/>
      <c r="XCQ236" s="120"/>
      <c r="XCR236" s="120"/>
      <c r="XCS236" s="121"/>
      <c r="XCT236" s="121"/>
      <c r="XCU236" s="120"/>
      <c r="XCV236" s="122"/>
      <c r="XCW236" s="123"/>
      <c r="XCX236" s="124"/>
      <c r="XCY236" s="123"/>
      <c r="XCZ236" s="121"/>
      <c r="XDA236" s="121"/>
      <c r="XDB236" s="121"/>
      <c r="XDC236" s="121"/>
      <c r="XDD236" s="121"/>
      <c r="XDE236" s="121"/>
      <c r="XDF236" s="120"/>
      <c r="XDG236" s="125"/>
      <c r="XDH236" s="121"/>
      <c r="XDI236" s="121"/>
      <c r="XDJ236" s="15"/>
      <c r="XDK236" s="15"/>
      <c r="XDL236" s="120"/>
      <c r="XDM236" s="120"/>
      <c r="XDN236" s="121"/>
      <c r="XDO236" s="121"/>
      <c r="XDP236" s="120"/>
      <c r="XDQ236" s="122"/>
      <c r="XDR236" s="123"/>
      <c r="XDS236" s="124"/>
      <c r="XDT236" s="123"/>
      <c r="XDU236" s="121"/>
      <c r="XDV236" s="121"/>
      <c r="XDW236" s="121"/>
      <c r="XDX236" s="121"/>
      <c r="XDY236" s="121"/>
      <c r="XDZ236" s="121"/>
      <c r="XEA236" s="120"/>
      <c r="XEB236" s="125"/>
      <c r="XEC236" s="121"/>
      <c r="XED236" s="121"/>
      <c r="XEE236" s="15"/>
      <c r="XEF236" s="15"/>
      <c r="XEG236" s="120"/>
      <c r="XEH236" s="120"/>
      <c r="XEI236" s="121"/>
      <c r="XEJ236" s="121"/>
      <c r="XEK236" s="120"/>
      <c r="XEL236" s="122"/>
      <c r="XEM236" s="123"/>
      <c r="XEN236" s="124"/>
      <c r="XEO236" s="123"/>
      <c r="XEP236" s="121"/>
      <c r="XEQ236" s="121"/>
      <c r="XER236" s="121"/>
      <c r="XES236" s="121"/>
      <c r="XET236" s="121"/>
      <c r="XEU236" s="121"/>
      <c r="XEV236" s="120"/>
      <c r="XEW236" s="125"/>
      <c r="XEX236" s="121"/>
      <c r="XEY236" s="121"/>
      <c r="XEZ236" s="15"/>
      <c r="XFA236" s="15"/>
      <c r="XFB236" s="120"/>
      <c r="XFC236" s="120"/>
      <c r="XFD236" s="121"/>
    </row>
    <row r="237" spans="1:16384" s="15" customFormat="1" x14ac:dyDescent="0.25">
      <c r="T237" s="16"/>
    </row>
    <row r="238" spans="1:16384" s="15" customFormat="1" x14ac:dyDescent="0.25">
      <c r="B238" s="29"/>
      <c r="C238" s="15" t="s">
        <v>798</v>
      </c>
      <c r="T238" s="16"/>
    </row>
    <row r="239" spans="1:16384" s="15" customFormat="1" x14ac:dyDescent="0.25">
      <c r="B239" s="30"/>
      <c r="C239" s="15" t="s">
        <v>799</v>
      </c>
      <c r="T239" s="16"/>
    </row>
    <row r="240" spans="1:16384" s="15" customFormat="1" x14ac:dyDescent="0.25">
      <c r="B240" s="31"/>
      <c r="C240" s="15" t="s">
        <v>800</v>
      </c>
      <c r="T240" s="16"/>
    </row>
    <row r="241" spans="2:20" x14ac:dyDescent="0.25">
      <c r="B241" s="15"/>
      <c r="C241" s="15"/>
      <c r="D241" s="15"/>
      <c r="E241" s="15"/>
      <c r="F241" s="15"/>
      <c r="G241" s="15"/>
      <c r="H241" s="15"/>
      <c r="I241" s="15"/>
      <c r="J241" s="15"/>
      <c r="K241" s="15"/>
      <c r="L241" s="15"/>
      <c r="M241" s="15"/>
      <c r="N241" s="15"/>
      <c r="O241" s="15"/>
      <c r="P241" s="15"/>
      <c r="Q241" s="15"/>
      <c r="R241" s="15"/>
      <c r="S241" s="15"/>
      <c r="T241" s="16"/>
    </row>
    <row r="242" spans="2:20" x14ac:dyDescent="0.25">
      <c r="B242" s="15"/>
      <c r="C242" s="15"/>
      <c r="D242" s="15"/>
      <c r="E242" s="15"/>
      <c r="F242" s="15"/>
      <c r="G242" s="15"/>
      <c r="H242" s="15"/>
      <c r="I242" s="15"/>
      <c r="J242" s="15"/>
      <c r="K242" s="15"/>
      <c r="L242" s="15"/>
      <c r="M242" s="15"/>
      <c r="N242" s="15"/>
      <c r="O242" s="15"/>
      <c r="P242" s="15"/>
      <c r="Q242" s="15"/>
      <c r="R242" s="15"/>
      <c r="S242" s="15"/>
      <c r="T242" s="16"/>
    </row>
    <row r="243" spans="2:20" x14ac:dyDescent="0.25"/>
  </sheetData>
  <autoFilter ref="B6:T236" xr:uid="{00000000-0001-0000-0000-000000000000}"/>
  <dataValidations count="21">
    <dataValidation allowBlank="1" showInputMessage="1" showErrorMessage="1" promptTitle="Ação orçamentária" prompt="Informação gerada pela SOF. Para o preenchimento é preciso avaliar a tabela contida no manual de utilização do formulário de captação de demandas" sqref="C6" xr:uid="{2C304296-CA84-4637-80E9-64B08B0A51B9}"/>
    <dataValidation allowBlank="1" showInputMessage="1" showErrorMessage="1" promptTitle="Plano orçamentário" prompt="Informação gerada pela SOF. Para o preenchimento é preciso avaliar a tabela contida no manual de utilização do formulário de captação de demandas" sqref="D6" xr:uid="{819BBA7B-0762-4B99-9CC5-30B14A17A0A9}"/>
    <dataValidation allowBlank="1" showInputMessage="1" showErrorMessage="1" promptTitle="Natureza de despesa detalhada" prompt="Informação gerada pela SOF. Para o preenchimento deve-se avaliar a classificação orçamentária informada no processo SEI do objeto " sqref="F6" xr:uid="{0ECC3ADF-19B9-4D37-95F0-00B9477103AE}"/>
    <dataValidation allowBlank="1" showInputMessage="1" showErrorMessage="1" promptTitle="Demanda" prompt="Descreva o objeto da contratação resumidamente" sqref="H6" xr:uid="{7D50CDA6-0A72-45D0-A94E-97E84C364F5F}"/>
    <dataValidation allowBlank="1" showInputMessage="1" showErrorMessage="1" promptTitle="Justificativa" prompt="Descreva a justificativa da contratação do objeto" sqref="J6" xr:uid="{CE20FB1A-095F-4CB8-B2E3-E31206BDB01C}"/>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7C9C09C0-13F0-4F63-92E5-CA197E0E4440}"/>
    <dataValidation allowBlank="1" showInputMessage="1" showErrorMessage="1" promptTitle="Unidade" prompt="Não é necessário o preenchimento" sqref="G6" xr:uid="{64643A31-8E5C-4FFB-A7C1-8C82006B356D}"/>
    <dataValidation allowBlank="1" showInputMessage="1" showErrorMessage="1" promptTitle="UGR" prompt="Quando necessário, insira a unidade gestora responsável pelo objeto" sqref="K6" xr:uid="{FF4C0D24-F44C-4517-850A-B9E122820366}"/>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104C8E05-F056-46AC-80F1-C4C10EF0C93A}"/>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A9E53736-05D2-46BA-94BF-394738EA8FE7}"/>
    <dataValidation allowBlank="1" showInputMessage="1" showErrorMessage="1" promptTitle="Tipo de aquisição" prompt="Selecione “Licitação”, “Somente execução”, “Contratação direta”, “Prorrogação”, “n/a” na lista suspensa" sqref="O6" xr:uid="{C970A3E1-2D0C-4BC2-8BCB-BB193B44FBCE}"/>
    <dataValidation allowBlank="1" showInputMessage="1" showErrorMessage="1" promptTitle="Processo SEI" prompt="Informe o processo SEI do objeto " sqref="P6" xr:uid="{E9675BF7-A4BA-44E8-9B58-DAEFBC9E7F8E}"/>
    <dataValidation allowBlank="1" showInputMessage="1" showErrorMessage="1" promptTitle="Nº do contrato, ARP ou NE" prompt="Quando houver sido gerado, registrar o número do contrato, ata de registro de preço ou nota de empenho do objeto. Caso contrário deve-se registrar n/a" sqref="Q6" xr:uid="{D1DEDA60-FB52-47A8-8202-F9C8AAA5BA35}"/>
    <dataValidation allowBlank="1" showInputMessage="1" showErrorMessage="1" promptTitle="Data de referência" prompt="Este campo deve ser preenchido somente caso o tipo de contratação seja &quot;Contratação direta&quot; ou &quot;Licitação&quot;, caso contrário preencha &quot;n/a&quot;. A data preenchida refere-se à quando a unidade demandante espera que seja iniciada a execução da contratação" sqref="R6" xr:uid="{82D86714-C3E7-4017-8236-92BE19CFD4F6}"/>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DCD5BB88-2747-4960-B1A2-180494B71F19}"/>
    <dataValidation type="list" allowBlank="1" showInputMessage="1" showErrorMessage="1" sqref="S179 S80 S7:S8" xr:uid="{1EB23E51-969D-4935-BE20-605CFA6DA28E}">
      <formula1>"Baixa, Média, Alta, n/a"</formula1>
    </dataValidation>
    <dataValidation type="list" allowBlank="1" showInputMessage="1" showErrorMessage="1" sqref="M7:N8 M80:N80 N179" xr:uid="{6F1B1B7D-26F6-4C52-ABB3-1D354C30DC53}">
      <formula1>"Sim, Não"</formula1>
    </dataValidation>
    <dataValidation allowBlank="1" showInputMessage="1" showErrorMessage="1" promptTitle="Classificação CATMAT / CATSER" prompt="Este campo deverá ser preenchido com o código da classe do Catálogo de Materiais e Serviços." sqref="T6" xr:uid="{F04C268B-D135-4F27-B307-B5C3CBEF0275}"/>
    <dataValidation allowBlank="1" showInputMessage="1" showErrorMessage="1" promptTitle="Captação" prompt="Insira o orçamento necessário para atender a demanda no referente _x000a_exercício" sqref="I6" xr:uid="{B12CF8BA-B44F-4ACA-9E6E-C16F4A5B6DC0}"/>
    <dataValidation allowBlank="1" showInputMessage="1" showErrorMessage="1" promptTitle="Item PCA" prompt="Não é necessário o preenchimento" sqref="B6" xr:uid="{73F0D2E5-CB9B-4EC3-9E8A-4E6C342EF916}"/>
    <dataValidation type="list" allowBlank="1" showInputMessage="1" showErrorMessage="1" sqref="O7:O236" xr:uid="{32960835-1866-45F3-ABAA-9C42A024ECAF}">
      <formula1>"Licitação, Contratação Direta, Prorrogação, Somente execução, Somente execução - Dispensa, Suprimento de fundos, n/a"</formula1>
    </dataValidation>
  </dataValidations>
  <pageMargins left="0.511811024" right="0.511811024" top="0.78740157499999996" bottom="0.78740157499999996" header="0.31496062000000002" footer="0.31496062000000002"/>
  <pageSetup paperSize="9" scale="1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V28"/>
  <sheetViews>
    <sheetView zoomScale="80" zoomScaleNormal="80" workbookViewId="0"/>
  </sheetViews>
  <sheetFormatPr defaultColWidth="0" defaultRowHeight="15" customHeight="1" zeroHeight="1"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1" customWidth="1"/>
    <col min="19" max="19" width="15.28515625" customWidth="1"/>
    <col min="20" max="20" width="3.85546875" customWidth="1"/>
    <col min="21" max="22" width="0" hidden="1" customWidth="1"/>
    <col min="23" max="16384" width="8.85546875" hidden="1"/>
  </cols>
  <sheetData>
    <row r="1" spans="2:19" ht="15.75" outlineLevel="1" thickBot="1" x14ac:dyDescent="0.3"/>
    <row r="2" spans="2:19" ht="26.25" outlineLevel="1" thickBot="1" x14ac:dyDescent="0.5">
      <c r="B2" s="22" t="s">
        <v>0</v>
      </c>
      <c r="C2" s="23"/>
      <c r="D2" s="23"/>
      <c r="E2" s="23"/>
      <c r="F2" s="23"/>
      <c r="G2" s="23"/>
      <c r="H2" s="23"/>
      <c r="I2" s="23"/>
      <c r="J2" s="23"/>
      <c r="K2" s="23"/>
      <c r="L2" s="23"/>
      <c r="M2" s="23"/>
      <c r="N2" s="23"/>
      <c r="O2" s="23"/>
      <c r="P2" s="23"/>
      <c r="Q2" s="23"/>
      <c r="R2" s="23"/>
      <c r="S2" s="23"/>
    </row>
    <row r="3" spans="2:19" ht="23.25" customHeight="1" outlineLevel="1" thickBot="1" x14ac:dyDescent="0.3">
      <c r="B3" s="24" t="s">
        <v>801</v>
      </c>
      <c r="C3" s="25"/>
      <c r="D3" s="25"/>
      <c r="E3" s="25"/>
      <c r="F3" s="25"/>
      <c r="G3" s="25"/>
      <c r="H3" s="25"/>
      <c r="I3" s="25"/>
      <c r="J3" s="25"/>
      <c r="K3" s="25"/>
      <c r="L3" s="25"/>
      <c r="M3" s="25"/>
      <c r="N3" s="25"/>
      <c r="O3" s="25"/>
      <c r="P3" s="25"/>
      <c r="Q3" s="25"/>
      <c r="R3" s="25"/>
      <c r="S3" s="26"/>
    </row>
    <row r="4" spans="2:19" ht="15.75" outlineLevel="1" thickBot="1" x14ac:dyDescent="0.3">
      <c r="B4" s="17"/>
      <c r="C4" s="17"/>
      <c r="D4" s="17"/>
      <c r="E4" s="17"/>
      <c r="F4" s="17"/>
      <c r="G4" s="17"/>
      <c r="H4" s="18"/>
      <c r="I4" s="17"/>
      <c r="J4" s="18"/>
      <c r="K4" s="18"/>
      <c r="L4" s="17"/>
      <c r="M4" s="17"/>
      <c r="N4" s="17"/>
      <c r="O4" s="17"/>
      <c r="P4" s="17"/>
      <c r="Q4" s="17"/>
      <c r="R4" s="19"/>
      <c r="S4" s="17"/>
    </row>
    <row r="5" spans="2:19" ht="15.75" outlineLevel="1" thickBot="1" x14ac:dyDescent="0.3">
      <c r="B5" s="17"/>
      <c r="C5" s="17"/>
      <c r="D5" s="17"/>
      <c r="E5" s="17"/>
      <c r="F5" s="17"/>
      <c r="G5" s="17"/>
      <c r="H5" s="18"/>
      <c r="I5" s="28">
        <f>SUBTOTAL(9,I7:I498)</f>
        <v>19360531.847591713</v>
      </c>
      <c r="J5" s="18"/>
      <c r="K5" s="18"/>
      <c r="L5" s="17"/>
      <c r="M5" s="17"/>
      <c r="N5" s="17"/>
      <c r="O5" s="17"/>
      <c r="P5" s="17"/>
      <c r="Q5" s="17"/>
      <c r="R5" s="19"/>
      <c r="S5" s="17"/>
    </row>
    <row r="6" spans="2:19" s="20" customFormat="1" ht="57" customHeight="1" x14ac:dyDescent="0.25">
      <c r="B6" s="1" t="s">
        <v>2</v>
      </c>
      <c r="C6" s="1" t="s">
        <v>3</v>
      </c>
      <c r="D6" s="1" t="s">
        <v>4</v>
      </c>
      <c r="E6" s="1" t="s">
        <v>5</v>
      </c>
      <c r="F6" s="1" t="s">
        <v>6</v>
      </c>
      <c r="G6" s="1" t="s">
        <v>7</v>
      </c>
      <c r="H6" s="1" t="s">
        <v>8</v>
      </c>
      <c r="I6" s="27" t="s">
        <v>9</v>
      </c>
      <c r="J6" s="1" t="s">
        <v>10</v>
      </c>
      <c r="K6" s="1" t="s">
        <v>12</v>
      </c>
      <c r="L6" s="1" t="s">
        <v>11</v>
      </c>
      <c r="M6" s="1" t="s">
        <v>13</v>
      </c>
      <c r="N6" s="1" t="s">
        <v>14</v>
      </c>
      <c r="O6" s="1" t="s">
        <v>15</v>
      </c>
      <c r="P6" s="1" t="s">
        <v>16</v>
      </c>
      <c r="Q6" s="1" t="s">
        <v>17</v>
      </c>
      <c r="R6" s="2" t="s">
        <v>18</v>
      </c>
      <c r="S6" s="1" t="s">
        <v>19</v>
      </c>
    </row>
    <row r="7" spans="2:19" x14ac:dyDescent="0.25">
      <c r="B7" s="3"/>
      <c r="C7" s="3" t="s">
        <v>21</v>
      </c>
      <c r="D7" s="4" t="s">
        <v>22</v>
      </c>
      <c r="E7" s="4">
        <v>3</v>
      </c>
      <c r="F7" s="3" t="s">
        <v>802</v>
      </c>
      <c r="G7" s="6" t="s">
        <v>24</v>
      </c>
      <c r="H7" s="14" t="s">
        <v>803</v>
      </c>
      <c r="I7" s="5">
        <v>48257.644800000002</v>
      </c>
      <c r="J7" s="14" t="s">
        <v>804</v>
      </c>
      <c r="K7" s="4" t="s">
        <v>40</v>
      </c>
      <c r="L7" s="4" t="s">
        <v>805</v>
      </c>
      <c r="M7" s="4" t="s">
        <v>29</v>
      </c>
      <c r="N7" s="4" t="s">
        <v>30</v>
      </c>
      <c r="O7" s="4" t="s">
        <v>49</v>
      </c>
      <c r="P7" s="4" t="s">
        <v>50</v>
      </c>
      <c r="Q7" s="4" t="s">
        <v>51</v>
      </c>
      <c r="R7" s="11" t="s">
        <v>52</v>
      </c>
      <c r="S7" s="4" t="s">
        <v>34</v>
      </c>
    </row>
    <row r="8" spans="2:19" x14ac:dyDescent="0.25">
      <c r="B8" s="7"/>
      <c r="C8" s="7" t="s">
        <v>21</v>
      </c>
      <c r="D8" s="8" t="s">
        <v>22</v>
      </c>
      <c r="E8" s="8">
        <v>3</v>
      </c>
      <c r="F8" s="7" t="s">
        <v>806</v>
      </c>
      <c r="G8" s="10" t="s">
        <v>24</v>
      </c>
      <c r="H8" s="13" t="s">
        <v>807</v>
      </c>
      <c r="I8" s="9">
        <v>7285.65</v>
      </c>
      <c r="J8" s="13" t="s">
        <v>79</v>
      </c>
      <c r="K8" s="8" t="s">
        <v>40</v>
      </c>
      <c r="L8" s="8" t="s">
        <v>808</v>
      </c>
      <c r="M8" s="8" t="s">
        <v>29</v>
      </c>
      <c r="N8" s="8" t="s">
        <v>30</v>
      </c>
      <c r="O8" s="8" t="s">
        <v>49</v>
      </c>
      <c r="P8" s="8" t="s">
        <v>58</v>
      </c>
      <c r="Q8" s="8" t="s">
        <v>58</v>
      </c>
      <c r="R8" s="12" t="s">
        <v>58</v>
      </c>
      <c r="S8" s="8" t="s">
        <v>34</v>
      </c>
    </row>
    <row r="9" spans="2:19" x14ac:dyDescent="0.25">
      <c r="B9" s="3"/>
      <c r="C9" s="3" t="s">
        <v>21</v>
      </c>
      <c r="D9" s="4" t="s">
        <v>22</v>
      </c>
      <c r="E9" s="4">
        <v>3</v>
      </c>
      <c r="F9" s="3" t="s">
        <v>806</v>
      </c>
      <c r="G9" s="6" t="s">
        <v>24</v>
      </c>
      <c r="H9" s="14" t="s">
        <v>809</v>
      </c>
      <c r="I9" s="5">
        <v>7437.1</v>
      </c>
      <c r="J9" s="14" t="s">
        <v>79</v>
      </c>
      <c r="K9" s="4" t="s">
        <v>40</v>
      </c>
      <c r="L9" s="4" t="s">
        <v>808</v>
      </c>
      <c r="M9" s="4" t="s">
        <v>29</v>
      </c>
      <c r="N9" s="4" t="s">
        <v>30</v>
      </c>
      <c r="O9" s="4" t="s">
        <v>49</v>
      </c>
      <c r="P9" s="4" t="s">
        <v>114</v>
      </c>
      <c r="Q9" s="4"/>
      <c r="R9" s="11" t="s">
        <v>58</v>
      </c>
      <c r="S9" s="4" t="s">
        <v>34</v>
      </c>
    </row>
    <row r="10" spans="2:19" x14ac:dyDescent="0.25">
      <c r="B10" s="7"/>
      <c r="C10" s="7" t="s">
        <v>21</v>
      </c>
      <c r="D10" s="8" t="s">
        <v>22</v>
      </c>
      <c r="E10" s="8">
        <v>3</v>
      </c>
      <c r="F10" s="7" t="s">
        <v>810</v>
      </c>
      <c r="G10" s="10" t="s">
        <v>24</v>
      </c>
      <c r="H10" s="13" t="s">
        <v>811</v>
      </c>
      <c r="I10" s="9">
        <v>460000</v>
      </c>
      <c r="J10" s="13" t="s">
        <v>812</v>
      </c>
      <c r="K10" s="8" t="s">
        <v>40</v>
      </c>
      <c r="L10" s="8" t="s">
        <v>813</v>
      </c>
      <c r="M10" s="8" t="s">
        <v>29</v>
      </c>
      <c r="N10" s="8" t="s">
        <v>29</v>
      </c>
      <c r="O10" s="8" t="s">
        <v>49</v>
      </c>
      <c r="P10" s="8" t="s">
        <v>814</v>
      </c>
      <c r="Q10" s="8"/>
      <c r="R10" s="12">
        <v>45076</v>
      </c>
      <c r="S10" s="8" t="s">
        <v>34</v>
      </c>
    </row>
    <row r="11" spans="2:19" x14ac:dyDescent="0.25">
      <c r="B11" s="3"/>
      <c r="C11" s="3" t="s">
        <v>21</v>
      </c>
      <c r="D11" s="4" t="s">
        <v>22</v>
      </c>
      <c r="E11" s="4">
        <v>3</v>
      </c>
      <c r="F11" s="3" t="s">
        <v>815</v>
      </c>
      <c r="G11" s="6" t="s">
        <v>24</v>
      </c>
      <c r="H11" s="14" t="s">
        <v>816</v>
      </c>
      <c r="I11" s="5">
        <v>2700000</v>
      </c>
      <c r="J11" s="14" t="s">
        <v>817</v>
      </c>
      <c r="K11" s="4" t="s">
        <v>292</v>
      </c>
      <c r="L11" s="4" t="s">
        <v>818</v>
      </c>
      <c r="M11" s="4" t="s">
        <v>29</v>
      </c>
      <c r="N11" s="4" t="s">
        <v>30</v>
      </c>
      <c r="O11" s="4" t="s">
        <v>49</v>
      </c>
      <c r="P11" s="4" t="s">
        <v>114</v>
      </c>
      <c r="Q11" s="4"/>
      <c r="R11" s="11"/>
      <c r="S11" s="4" t="s">
        <v>58</v>
      </c>
    </row>
    <row r="12" spans="2:19" x14ac:dyDescent="0.25">
      <c r="B12" s="7"/>
      <c r="C12" s="7" t="s">
        <v>21</v>
      </c>
      <c r="D12" s="8" t="s">
        <v>22</v>
      </c>
      <c r="E12" s="8">
        <v>3</v>
      </c>
      <c r="F12" s="7" t="s">
        <v>819</v>
      </c>
      <c r="G12" s="10" t="s">
        <v>24</v>
      </c>
      <c r="H12" s="13" t="s">
        <v>820</v>
      </c>
      <c r="I12" s="9">
        <v>700000</v>
      </c>
      <c r="J12" s="13" t="s">
        <v>821</v>
      </c>
      <c r="K12" s="8" t="s">
        <v>324</v>
      </c>
      <c r="L12" s="8" t="s">
        <v>822</v>
      </c>
      <c r="M12" s="8" t="s">
        <v>29</v>
      </c>
      <c r="N12" s="8" t="s">
        <v>30</v>
      </c>
      <c r="O12" s="8" t="s">
        <v>58</v>
      </c>
      <c r="P12" s="8" t="s">
        <v>823</v>
      </c>
      <c r="Q12" s="8"/>
      <c r="R12" s="12"/>
      <c r="S12" s="8" t="s">
        <v>34</v>
      </c>
    </row>
    <row r="13" spans="2:19" x14ac:dyDescent="0.25">
      <c r="B13" s="3"/>
      <c r="C13" s="3" t="s">
        <v>21</v>
      </c>
      <c r="D13" s="4" t="s">
        <v>338</v>
      </c>
      <c r="E13" s="4">
        <v>3</v>
      </c>
      <c r="F13" s="3" t="s">
        <v>824</v>
      </c>
      <c r="G13" s="6" t="s">
        <v>340</v>
      </c>
      <c r="H13" s="14" t="s">
        <v>816</v>
      </c>
      <c r="I13" s="5">
        <v>1909600</v>
      </c>
      <c r="J13" s="14" t="s">
        <v>825</v>
      </c>
      <c r="K13" s="4" t="s">
        <v>343</v>
      </c>
      <c r="L13" s="4" t="s">
        <v>58</v>
      </c>
      <c r="M13" s="4" t="s">
        <v>29</v>
      </c>
      <c r="N13" s="4" t="s">
        <v>30</v>
      </c>
      <c r="O13" s="4" t="s">
        <v>58</v>
      </c>
      <c r="P13" s="4" t="s">
        <v>58</v>
      </c>
      <c r="Q13" s="4" t="s">
        <v>58</v>
      </c>
      <c r="R13" s="11" t="s">
        <v>58</v>
      </c>
      <c r="S13" s="4" t="s">
        <v>58</v>
      </c>
    </row>
    <row r="14" spans="2:19" x14ac:dyDescent="0.25">
      <c r="B14" s="78"/>
      <c r="C14" s="78" t="s">
        <v>21</v>
      </c>
      <c r="D14" s="79" t="s">
        <v>703</v>
      </c>
      <c r="E14" s="79">
        <v>3</v>
      </c>
      <c r="F14" s="78" t="s">
        <v>815</v>
      </c>
      <c r="G14" s="80" t="s">
        <v>346</v>
      </c>
      <c r="H14" s="81" t="s">
        <v>826</v>
      </c>
      <c r="I14" s="36">
        <f>2500000-1374-223229.1</f>
        <v>2275396.9</v>
      </c>
      <c r="J14" s="81" t="s">
        <v>827</v>
      </c>
      <c r="K14" s="79" t="s">
        <v>292</v>
      </c>
      <c r="L14" s="79" t="s">
        <v>58</v>
      </c>
      <c r="M14" s="79" t="s">
        <v>29</v>
      </c>
      <c r="N14" s="79" t="s">
        <v>30</v>
      </c>
      <c r="O14" s="79" t="s">
        <v>58</v>
      </c>
      <c r="P14" s="79" t="s">
        <v>58</v>
      </c>
      <c r="Q14" s="79"/>
      <c r="R14" s="82" t="s">
        <v>58</v>
      </c>
      <c r="S14" s="79" t="s">
        <v>58</v>
      </c>
    </row>
    <row r="15" spans="2:19" x14ac:dyDescent="0.25">
      <c r="B15" s="3"/>
      <c r="C15" s="3" t="s">
        <v>21</v>
      </c>
      <c r="D15" s="4" t="s">
        <v>578</v>
      </c>
      <c r="E15" s="4">
        <v>3</v>
      </c>
      <c r="F15" s="3" t="s">
        <v>828</v>
      </c>
      <c r="G15" s="6" t="s">
        <v>579</v>
      </c>
      <c r="H15" s="14" t="s">
        <v>829</v>
      </c>
      <c r="I15" s="5">
        <v>928333.33333333326</v>
      </c>
      <c r="J15" s="14" t="s">
        <v>830</v>
      </c>
      <c r="K15" s="4" t="s">
        <v>324</v>
      </c>
      <c r="L15" s="4" t="s">
        <v>58</v>
      </c>
      <c r="M15" s="4" t="s">
        <v>29</v>
      </c>
      <c r="N15" s="4" t="s">
        <v>29</v>
      </c>
      <c r="O15" s="4" t="s">
        <v>58</v>
      </c>
      <c r="P15" s="4" t="s">
        <v>58</v>
      </c>
      <c r="Q15" s="4" t="s">
        <v>58</v>
      </c>
      <c r="R15" s="11" t="s">
        <v>58</v>
      </c>
      <c r="S15" s="4" t="s">
        <v>58</v>
      </c>
    </row>
    <row r="16" spans="2:19" x14ac:dyDescent="0.25">
      <c r="B16" s="7"/>
      <c r="C16" s="7" t="s">
        <v>21</v>
      </c>
      <c r="D16" s="8" t="s">
        <v>578</v>
      </c>
      <c r="E16" s="8">
        <v>3</v>
      </c>
      <c r="F16" s="7" t="s">
        <v>828</v>
      </c>
      <c r="G16" s="10" t="s">
        <v>579</v>
      </c>
      <c r="H16" s="13" t="s">
        <v>831</v>
      </c>
      <c r="I16" s="9">
        <v>145852</v>
      </c>
      <c r="J16" s="13" t="s">
        <v>832</v>
      </c>
      <c r="K16" s="8" t="s">
        <v>324</v>
      </c>
      <c r="L16" s="8" t="s">
        <v>58</v>
      </c>
      <c r="M16" s="8" t="s">
        <v>29</v>
      </c>
      <c r="N16" s="8" t="s">
        <v>29</v>
      </c>
      <c r="O16" s="8" t="s">
        <v>58</v>
      </c>
      <c r="P16" s="8" t="s">
        <v>58</v>
      </c>
      <c r="Q16" s="8" t="s">
        <v>58</v>
      </c>
      <c r="R16" s="12" t="s">
        <v>58</v>
      </c>
      <c r="S16" s="8" t="s">
        <v>58</v>
      </c>
    </row>
    <row r="17" spans="2:19" x14ac:dyDescent="0.25">
      <c r="B17" s="3"/>
      <c r="C17" s="3" t="s">
        <v>21</v>
      </c>
      <c r="D17" s="4" t="s">
        <v>578</v>
      </c>
      <c r="E17" s="4">
        <v>3</v>
      </c>
      <c r="F17" s="3" t="s">
        <v>828</v>
      </c>
      <c r="G17" s="6" t="s">
        <v>579</v>
      </c>
      <c r="H17" s="14" t="s">
        <v>833</v>
      </c>
      <c r="I17" s="5">
        <v>102096.40000000001</v>
      </c>
      <c r="J17" s="14" t="s">
        <v>834</v>
      </c>
      <c r="K17" s="4" t="s">
        <v>324</v>
      </c>
      <c r="L17" s="4" t="s">
        <v>58</v>
      </c>
      <c r="M17" s="4" t="s">
        <v>29</v>
      </c>
      <c r="N17" s="4" t="s">
        <v>29</v>
      </c>
      <c r="O17" s="4" t="s">
        <v>58</v>
      </c>
      <c r="P17" s="4" t="s">
        <v>58</v>
      </c>
      <c r="Q17" s="4" t="s">
        <v>58</v>
      </c>
      <c r="R17" s="11" t="s">
        <v>58</v>
      </c>
      <c r="S17" s="4" t="s">
        <v>58</v>
      </c>
    </row>
    <row r="18" spans="2:19" x14ac:dyDescent="0.25">
      <c r="B18" s="7"/>
      <c r="C18" s="7" t="s">
        <v>21</v>
      </c>
      <c r="D18" s="8" t="s">
        <v>835</v>
      </c>
      <c r="E18" s="8">
        <v>3</v>
      </c>
      <c r="F18" s="7" t="s">
        <v>237</v>
      </c>
      <c r="G18" s="10" t="s">
        <v>836</v>
      </c>
      <c r="H18" s="13" t="s">
        <v>837</v>
      </c>
      <c r="I18" s="9">
        <v>6087398</v>
      </c>
      <c r="J18" s="13" t="s">
        <v>837</v>
      </c>
      <c r="K18" s="8" t="s">
        <v>588</v>
      </c>
      <c r="L18" s="8" t="s">
        <v>58</v>
      </c>
      <c r="M18" s="8" t="s">
        <v>29</v>
      </c>
      <c r="N18" s="8" t="s">
        <v>29</v>
      </c>
      <c r="O18" s="8" t="s">
        <v>58</v>
      </c>
      <c r="P18" s="8" t="s">
        <v>58</v>
      </c>
      <c r="Q18" s="8" t="s">
        <v>58</v>
      </c>
      <c r="R18" s="12" t="s">
        <v>58</v>
      </c>
      <c r="S18" s="8" t="s">
        <v>43</v>
      </c>
    </row>
    <row r="19" spans="2:19" x14ac:dyDescent="0.25">
      <c r="B19" s="3"/>
      <c r="C19" s="3" t="s">
        <v>838</v>
      </c>
      <c r="D19" s="4" t="s">
        <v>839</v>
      </c>
      <c r="E19" s="4">
        <v>3</v>
      </c>
      <c r="F19" s="3" t="s">
        <v>819</v>
      </c>
      <c r="G19" s="6" t="s">
        <v>579</v>
      </c>
      <c r="H19" s="14" t="s">
        <v>840</v>
      </c>
      <c r="I19" s="5">
        <v>203900</v>
      </c>
      <c r="J19" s="14"/>
      <c r="K19" s="4" t="s">
        <v>324</v>
      </c>
      <c r="L19" s="4" t="s">
        <v>58</v>
      </c>
      <c r="M19" s="4" t="s">
        <v>29</v>
      </c>
      <c r="N19" s="4" t="s">
        <v>30</v>
      </c>
      <c r="O19" s="4" t="s">
        <v>58</v>
      </c>
      <c r="P19" s="4" t="s">
        <v>58</v>
      </c>
      <c r="Q19" s="4" t="s">
        <v>58</v>
      </c>
      <c r="R19" s="11" t="s">
        <v>58</v>
      </c>
      <c r="S19" s="4" t="s">
        <v>34</v>
      </c>
    </row>
    <row r="20" spans="2:19" x14ac:dyDescent="0.25">
      <c r="B20" s="7"/>
      <c r="C20" s="7" t="s">
        <v>838</v>
      </c>
      <c r="D20" s="8" t="s">
        <v>841</v>
      </c>
      <c r="E20" s="8">
        <v>3</v>
      </c>
      <c r="F20" s="7" t="s">
        <v>842</v>
      </c>
      <c r="G20" s="10" t="s">
        <v>579</v>
      </c>
      <c r="H20" s="13" t="s">
        <v>843</v>
      </c>
      <c r="I20" s="9">
        <v>419794</v>
      </c>
      <c r="J20" s="13"/>
      <c r="K20" s="8" t="s">
        <v>324</v>
      </c>
      <c r="L20" s="8" t="s">
        <v>58</v>
      </c>
      <c r="M20" s="8" t="s">
        <v>29</v>
      </c>
      <c r="N20" s="8" t="s">
        <v>30</v>
      </c>
      <c r="O20" s="8" t="s">
        <v>58</v>
      </c>
      <c r="P20" s="8" t="s">
        <v>58</v>
      </c>
      <c r="Q20" s="8" t="s">
        <v>58</v>
      </c>
      <c r="R20" s="12" t="s">
        <v>58</v>
      </c>
      <c r="S20" s="8" t="s">
        <v>58</v>
      </c>
    </row>
    <row r="21" spans="2:19" x14ac:dyDescent="0.25">
      <c r="B21" s="32"/>
      <c r="C21" s="32" t="s">
        <v>21</v>
      </c>
      <c r="D21" s="33" t="s">
        <v>703</v>
      </c>
      <c r="E21" s="33">
        <v>3</v>
      </c>
      <c r="F21" s="32" t="s">
        <v>844</v>
      </c>
      <c r="G21" s="34" t="s">
        <v>346</v>
      </c>
      <c r="H21" s="35" t="s">
        <v>845</v>
      </c>
      <c r="I21" s="36">
        <v>300000</v>
      </c>
      <c r="J21" s="35" t="s">
        <v>846</v>
      </c>
      <c r="K21" s="33" t="s">
        <v>58</v>
      </c>
      <c r="L21" s="33" t="s">
        <v>349</v>
      </c>
      <c r="M21" s="33"/>
      <c r="N21" s="33" t="s">
        <v>30</v>
      </c>
      <c r="O21" s="33" t="s">
        <v>58</v>
      </c>
      <c r="P21" s="33" t="s">
        <v>847</v>
      </c>
      <c r="Q21" s="32"/>
      <c r="R21" s="37" t="s">
        <v>58</v>
      </c>
      <c r="S21" s="33" t="s">
        <v>58</v>
      </c>
    </row>
    <row r="22" spans="2:19" x14ac:dyDescent="0.25">
      <c r="B22" s="7"/>
      <c r="C22" s="7" t="s">
        <v>21</v>
      </c>
      <c r="D22" s="8" t="s">
        <v>344</v>
      </c>
      <c r="E22" s="7">
        <v>3</v>
      </c>
      <c r="F22" s="7"/>
      <c r="G22" s="10" t="s">
        <v>346</v>
      </c>
      <c r="H22" s="13" t="s">
        <v>848</v>
      </c>
      <c r="I22" s="9">
        <v>2062.1999999999998</v>
      </c>
      <c r="J22" s="13" t="s">
        <v>849</v>
      </c>
      <c r="K22" s="8" t="s">
        <v>58</v>
      </c>
      <c r="L22" s="8" t="s">
        <v>58</v>
      </c>
      <c r="M22" s="8" t="s">
        <v>58</v>
      </c>
      <c r="N22" s="8" t="s">
        <v>58</v>
      </c>
      <c r="O22" s="8" t="s">
        <v>58</v>
      </c>
      <c r="P22" s="8" t="s">
        <v>850</v>
      </c>
      <c r="Q22" s="12" t="s">
        <v>58</v>
      </c>
      <c r="R22" s="12" t="s">
        <v>58</v>
      </c>
      <c r="S22" s="8" t="s">
        <v>58</v>
      </c>
    </row>
    <row r="23" spans="2:19" x14ac:dyDescent="0.25">
      <c r="B23" s="3"/>
      <c r="C23" s="3" t="s">
        <v>21</v>
      </c>
      <c r="D23" s="4" t="s">
        <v>22</v>
      </c>
      <c r="E23" s="4">
        <v>3</v>
      </c>
      <c r="F23" s="3"/>
      <c r="G23" s="6" t="s">
        <v>24</v>
      </c>
      <c r="H23" s="14" t="s">
        <v>851</v>
      </c>
      <c r="I23" s="5">
        <v>3063118.6194583774</v>
      </c>
      <c r="J23" s="14"/>
      <c r="K23" s="4" t="s">
        <v>40</v>
      </c>
      <c r="L23" s="4" t="s">
        <v>852</v>
      </c>
      <c r="M23" s="4" t="s">
        <v>30</v>
      </c>
      <c r="N23" s="4" t="s">
        <v>29</v>
      </c>
      <c r="O23" s="4" t="s">
        <v>127</v>
      </c>
      <c r="P23" s="4" t="s">
        <v>853</v>
      </c>
      <c r="Q23" s="4" t="s">
        <v>854</v>
      </c>
      <c r="R23" s="11"/>
      <c r="S23" s="4" t="s">
        <v>43</v>
      </c>
    </row>
    <row r="24" spans="2:19" s="15" customFormat="1" x14ac:dyDescent="0.25">
      <c r="D24" s="89"/>
      <c r="E24" s="89"/>
      <c r="K24" s="89"/>
      <c r="L24" s="89"/>
      <c r="M24" s="89"/>
      <c r="N24" s="89"/>
      <c r="O24" s="89"/>
      <c r="P24" s="89"/>
      <c r="R24" s="89"/>
      <c r="S24" s="89"/>
    </row>
    <row r="25" spans="2:19" s="15" customFormat="1" x14ac:dyDescent="0.25">
      <c r="B25" s="29"/>
      <c r="C25" s="15" t="s">
        <v>798</v>
      </c>
    </row>
    <row r="26" spans="2:19" s="15" customFormat="1" x14ac:dyDescent="0.25">
      <c r="B26" s="30"/>
      <c r="C26" s="15" t="s">
        <v>799</v>
      </c>
    </row>
    <row r="27" spans="2:19" s="15" customFormat="1" x14ac:dyDescent="0.25">
      <c r="B27" s="31"/>
      <c r="C27" s="15" t="s">
        <v>800</v>
      </c>
    </row>
    <row r="28" spans="2:19" ht="15" customHeight="1" x14ac:dyDescent="0.25"/>
  </sheetData>
  <autoFilter ref="B6:S23" xr:uid="{00000000-0001-0000-0100-000000000000}"/>
  <phoneticPr fontId="7" type="noConversion"/>
  <dataValidations count="21">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38697591-1B9E-44AC-90E9-C1BE71FC9F1D}"/>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579FA2CE-41CA-4818-9065-31009FC70D7A}"/>
    <dataValidation allowBlank="1" showInputMessage="1" showErrorMessage="1" promptTitle="Nº do contrato, ARP ou NE" prompt="Quando houver sido gerado, registrar o número do contrato, ata de registro de preço ou nota de empenho do objeto. Caso contrário deve-se registrar n/a" sqref="Q6" xr:uid="{48F2E456-C97C-4F71-8F05-E1ABC758252D}"/>
    <dataValidation allowBlank="1" showInputMessage="1" showErrorMessage="1" promptTitle="Processo SEI" prompt="Informe o processo SEI do objeto " sqref="P6" xr:uid="{3BBC3311-4469-4349-AA35-5F5C32158E6F}"/>
    <dataValidation allowBlank="1" showInputMessage="1" showErrorMessage="1" promptTitle="Tipo de aquisição" prompt="Selecione “Licitação”, “Somente execução”, “Aquisição direta”, “Prorrogação”, “n/a” na lista suspensa" sqref="O6" xr:uid="{4179E2BE-0AE9-4DE7-B663-4045D60E5CA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B5B913F7-54D4-427D-B8C7-1725545FB2EC}"/>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82F978B0-4064-4CB1-82B6-DE5E16032EE5}"/>
    <dataValidation allowBlank="1" showInputMessage="1" showErrorMessage="1" promptTitle="UGR" prompt="Quando necessário, insira a unidade gestora responsável pelo objeto" sqref="L6" xr:uid="{6AFCA1DF-ED8B-4DEF-8711-5D3EBE330532}"/>
    <dataValidation allowBlank="1" showInputMessage="1" showErrorMessage="1" promptTitle="Unidade" prompt="Não é necessário o preenchimento" sqref="G6" xr:uid="{92BBC809-95FB-4215-8DD2-FABBC98355AF}"/>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K6" xr:uid="{211C5B0A-E486-458F-809E-069CDCACF326}"/>
    <dataValidation allowBlank="1" showInputMessage="1" showErrorMessage="1" promptTitle="Justificativa" prompt="Descreva a justificativa da contratação do objeto" sqref="J6" xr:uid="{F2911362-C0A2-44DB-85B2-3EF96CBCCC83}"/>
    <dataValidation allowBlank="1" showInputMessage="1" showErrorMessage="1" promptTitle="Demanda" prompt="Descreva o objeto da contratação resumidamente" sqref="H6" xr:uid="{CFB0F628-7CB3-4D62-8C06-CF24DACE6369}"/>
    <dataValidation allowBlank="1" showInputMessage="1" showErrorMessage="1" promptTitle="Natureza de despesa detalhada" prompt="Informação gerada pela SOF. Para o preenchimento deve-se avaliar a classificação orçamentária informada no processo SEI do objeto " sqref="F6" xr:uid="{794C654E-D72D-4465-B43F-DE58B1E6D737}"/>
    <dataValidation allowBlank="1" showInputMessage="1" showErrorMessage="1" promptTitle="Plano orçamentário" prompt="Informação gerada pela SOF. Para o preenchimento é preciso avaliar a tabela contida no manual de utilização do formulário de captação de demandas" sqref="D6" xr:uid="{79B48FCA-1899-4107-AC55-05D81D2B09CA}"/>
    <dataValidation allowBlank="1" showInputMessage="1" showErrorMessage="1" promptTitle="Ação orçamentária" prompt="Informação gerada pela SOF. Para o preenchimento é preciso avaliar a tabela contida no manual de utilização do formulário de captação de demandas" sqref="C6" xr:uid="{65B15C50-9E1A-4DC9-B4FD-B4C318D75032}"/>
    <dataValidation type="list" allowBlank="1" showInputMessage="1" showErrorMessage="1" sqref="M7:N8 M20:N20 M23:N23" xr:uid="{C78625D7-7D5B-4ED2-A3E8-853CF44A39E7}">
      <formula1>"Sim, Não"</formula1>
    </dataValidation>
    <dataValidation type="list" allowBlank="1" showInputMessage="1" showErrorMessage="1" sqref="S7:S8 S20 S23" xr:uid="{5A69D0DD-DC61-4FC9-BA14-2F004F3F48B8}">
      <formula1>"Baixa, Média, Alta, n/a"</formula1>
    </dataValidation>
    <dataValidation type="list" allowBlank="1" showInputMessage="1" showErrorMessage="1" sqref="O7:O8 O20" xr:uid="{15C91255-3B3D-4D5D-BAF1-10185461254C}">
      <formula1>"Licitação, Prorrogação, Somente execução, Aquisição direta, n/a"</formula1>
    </dataValidation>
    <dataValidation allowBlank="1" showInputMessage="1" showErrorMessage="1" promptTitle="Item PCA" prompt="Não é necessário o preenchimento" sqref="B6" xr:uid="{868982AE-A247-47E5-8B52-CA021EFD7B79}"/>
    <dataValidation allowBlank="1" showInputMessage="1" showErrorMessage="1" promptTitle="Captação" prompt="Insira o orçamento necessário para atender a demanda no referente _x000a_exercício" sqref="I6" xr:uid="{2D7585EA-5629-44A9-B0EE-EFBC6E69DC79}"/>
    <dataValidation type="list" allowBlank="1" showInputMessage="1" showErrorMessage="1" sqref="O21 O23" xr:uid="{32960835-1866-45F3-ABAA-9C42A024ECAF}">
      <formula1>"Licitação, Contratação Direta, Prorrogação, Somente execução, Somente execução - Dispensa, Suprimento de fundos,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M304"/>
  <sheetViews>
    <sheetView zoomScale="85" zoomScaleNormal="85" workbookViewId="0">
      <selection activeCell="H80" sqref="H80"/>
    </sheetView>
  </sheetViews>
  <sheetFormatPr defaultColWidth="0" defaultRowHeight="15" zeroHeight="1" x14ac:dyDescent="0.25"/>
  <cols>
    <col min="1" max="1" width="3.7109375" customWidth="1"/>
    <col min="2" max="2" width="29.5703125" bestFit="1" customWidth="1"/>
    <col min="3" max="5" width="23.85546875" bestFit="1" customWidth="1"/>
    <col min="6" max="6" width="21.5703125" customWidth="1"/>
    <col min="7" max="7" width="8.140625" customWidth="1"/>
    <col min="8" max="8" width="73" customWidth="1"/>
    <col min="9" max="9" width="21" bestFit="1" customWidth="1"/>
    <col min="10" max="10" width="23.85546875" bestFit="1" customWidth="1"/>
    <col min="11" max="11" width="19" bestFit="1" customWidth="1"/>
    <col min="12" max="12" width="29.85546875" customWidth="1"/>
    <col min="13" max="13" width="5.85546875" customWidth="1"/>
    <col min="14" max="16384" width="9.140625" hidden="1"/>
  </cols>
  <sheetData>
    <row r="1" spans="1:13" ht="15.75" thickBot="1" x14ac:dyDescent="0.3">
      <c r="A1" s="49"/>
      <c r="B1" s="49"/>
      <c r="C1" s="49"/>
      <c r="D1" s="49"/>
      <c r="E1" s="49"/>
      <c r="F1" s="49"/>
      <c r="G1" s="49"/>
      <c r="H1" s="49"/>
      <c r="I1" s="49"/>
      <c r="J1" s="49"/>
      <c r="K1" s="49"/>
      <c r="L1" s="49"/>
      <c r="M1" s="49"/>
    </row>
    <row r="2" spans="1:13" ht="33.75" customHeight="1" thickBot="1" x14ac:dyDescent="0.3">
      <c r="A2" s="49"/>
      <c r="B2" s="47" t="s">
        <v>855</v>
      </c>
      <c r="C2" s="47"/>
      <c r="D2" s="47"/>
      <c r="E2" s="47"/>
      <c r="F2" s="47"/>
      <c r="G2" s="47"/>
      <c r="H2" s="47"/>
      <c r="I2" s="47"/>
      <c r="J2" s="47"/>
      <c r="K2" s="47"/>
      <c r="L2" s="48"/>
      <c r="M2" s="49"/>
    </row>
    <row r="3" spans="1:13" ht="15.75" thickBot="1" x14ac:dyDescent="0.3">
      <c r="A3" s="49"/>
      <c r="B3" s="49"/>
      <c r="C3" s="49"/>
      <c r="D3" s="49"/>
      <c r="E3" s="49"/>
      <c r="F3" s="49"/>
      <c r="G3" s="49"/>
      <c r="H3" s="49"/>
      <c r="I3" s="49"/>
      <c r="J3" s="49"/>
      <c r="K3" s="49"/>
      <c r="L3" s="49"/>
      <c r="M3" s="49"/>
    </row>
    <row r="4" spans="1:13" ht="15.75" thickBot="1" x14ac:dyDescent="0.3">
      <c r="A4" s="49"/>
      <c r="B4" s="49"/>
      <c r="C4" s="49"/>
      <c r="D4" s="50">
        <f>D14-SUM(PCA!I:I)-SUM('Outras ações discricionárias'!I:I)+PCA!I5+'Outras ações discricionárias'!I5</f>
        <v>4.4703483581542969E-8</v>
      </c>
      <c r="E4" s="50">
        <f>SUM(E6:E13)-$J$6</f>
        <v>0</v>
      </c>
      <c r="F4" s="49"/>
      <c r="G4" s="49"/>
      <c r="H4" s="49"/>
      <c r="I4" s="50">
        <f>J6-I6+600000</f>
        <v>0</v>
      </c>
      <c r="J4" s="50">
        <f>E14-J8-J9-J10-J11-J12-J13-J14-J15-J16-J17-J19-J20</f>
        <v>0</v>
      </c>
      <c r="K4" s="49"/>
      <c r="L4" s="49"/>
      <c r="M4" s="49"/>
    </row>
    <row r="5" spans="1:13" ht="48" thickBot="1" x14ac:dyDescent="0.3">
      <c r="A5" s="49"/>
      <c r="B5" s="86" t="s">
        <v>7</v>
      </c>
      <c r="C5" s="86"/>
      <c r="D5" s="52" t="s">
        <v>856</v>
      </c>
      <c r="E5" s="52" t="s">
        <v>857</v>
      </c>
      <c r="F5" s="53" t="s">
        <v>858</v>
      </c>
      <c r="G5" s="49"/>
      <c r="H5" s="54" t="s">
        <v>859</v>
      </c>
      <c r="I5" s="55" t="s">
        <v>860</v>
      </c>
      <c r="J5" s="56" t="s">
        <v>861</v>
      </c>
      <c r="K5" s="49"/>
      <c r="L5" s="57" t="s">
        <v>862</v>
      </c>
      <c r="M5" s="49"/>
    </row>
    <row r="6" spans="1:13" ht="18" x14ac:dyDescent="0.25">
      <c r="A6" s="49"/>
      <c r="B6" s="87" t="s">
        <v>579</v>
      </c>
      <c r="C6" s="87"/>
      <c r="D6" s="58">
        <f>SUMIF(PCA!G:G,'Resumo por unidade'!B6,PCA!I:I)+SUMIF('Outras ações discricionárias'!G:G,'Resumo por unidade'!B6,'Outras ações discricionárias'!I:I)</f>
        <v>2236740.7333333334</v>
      </c>
      <c r="E6" s="58">
        <f>1613047+203900+419794</f>
        <v>2236741</v>
      </c>
      <c r="F6" s="59">
        <f t="shared" ref="F6:F14" si="0">E6-D6</f>
        <v>0.2666666666045785</v>
      </c>
      <c r="G6" s="49"/>
      <c r="H6" s="60" t="s">
        <v>863</v>
      </c>
      <c r="I6" s="61">
        <f>+I7+I18</f>
        <v>180245069</v>
      </c>
      <c r="J6" s="62">
        <f>+J7+J18</f>
        <v>179645069</v>
      </c>
      <c r="K6" s="49"/>
      <c r="L6" s="90">
        <v>1650276</v>
      </c>
      <c r="M6" s="49"/>
    </row>
    <row r="7" spans="1:13" ht="31.5" x14ac:dyDescent="0.25">
      <c r="A7" s="49"/>
      <c r="B7" s="87" t="s">
        <v>24</v>
      </c>
      <c r="C7" s="87"/>
      <c r="D7" s="58">
        <f>SUMIF(PCA!G:G,'Resumo por unidade'!B7,PCA!I:I)+SUMIF('Outras ações discricionárias'!G:G,'Resumo por unidade'!B7,'Outras ações discricionárias'!I:I)</f>
        <v>72241554.197258368</v>
      </c>
      <c r="E7" s="63">
        <f>J8</f>
        <v>72241555</v>
      </c>
      <c r="F7" s="64">
        <f t="shared" si="0"/>
        <v>0.8027416318655014</v>
      </c>
      <c r="G7" s="49"/>
      <c r="H7" s="65" t="s">
        <v>864</v>
      </c>
      <c r="I7" s="66">
        <f>SUM(I8:I17)</f>
        <v>179621375</v>
      </c>
      <c r="J7" s="67">
        <f>SUM(J8:J17)</f>
        <v>179021375</v>
      </c>
      <c r="K7" s="49"/>
      <c r="L7" s="90">
        <v>1762830</v>
      </c>
      <c r="M7" s="49"/>
    </row>
    <row r="8" spans="1:13" ht="18" x14ac:dyDescent="0.25">
      <c r="A8" s="49"/>
      <c r="B8" s="87" t="s">
        <v>346</v>
      </c>
      <c r="C8" s="87"/>
      <c r="D8" s="58">
        <f>SUMIF(PCA!G:G,'Resumo por unidade'!B8,PCA!I:I)+SUMIF('Outras ações discricionárias'!G:G,'Resumo por unidade'!B8,'Outras ações discricionárias'!I:I)</f>
        <v>82722501.003516659</v>
      </c>
      <c r="E8" s="63">
        <f>J10+J11+J12</f>
        <v>82722501</v>
      </c>
      <c r="F8" s="64">
        <f t="shared" si="0"/>
        <v>-3.516659140586853E-3</v>
      </c>
      <c r="G8" s="49"/>
      <c r="H8" s="68" t="s">
        <v>865</v>
      </c>
      <c r="I8" s="69">
        <v>65732763</v>
      </c>
      <c r="J8" s="70">
        <v>72241555</v>
      </c>
      <c r="K8" s="49"/>
      <c r="L8" s="90">
        <v>1767680</v>
      </c>
      <c r="M8" s="49"/>
    </row>
    <row r="9" spans="1:13" ht="18" x14ac:dyDescent="0.25">
      <c r="A9" s="49"/>
      <c r="B9" s="87" t="s">
        <v>595</v>
      </c>
      <c r="C9" s="87"/>
      <c r="D9" s="58">
        <f>SUMIF(PCA!G:G,'Resumo por unidade'!B9,PCA!I:I)+SUMIF('Outras ações discricionárias'!G:G,'Resumo por unidade'!B9,'Outras ações discricionárias'!I:I)</f>
        <v>9087522.0000000019</v>
      </c>
      <c r="E9" s="63">
        <v>9087522</v>
      </c>
      <c r="F9" s="64">
        <f t="shared" si="0"/>
        <v>0</v>
      </c>
      <c r="G9" s="49"/>
      <c r="H9" s="68" t="s">
        <v>866</v>
      </c>
      <c r="I9" s="69">
        <v>4081996</v>
      </c>
      <c r="J9" s="70">
        <v>4081996</v>
      </c>
      <c r="K9" s="49"/>
      <c r="L9" s="90">
        <v>1781821</v>
      </c>
      <c r="M9" s="49"/>
    </row>
    <row r="10" spans="1:13" ht="30" x14ac:dyDescent="0.25">
      <c r="A10" s="49"/>
      <c r="B10" s="87" t="s">
        <v>836</v>
      </c>
      <c r="C10" s="87"/>
      <c r="D10" s="58">
        <f>SUMIF(PCA!G:G,'Resumo por unidade'!B10,PCA!I:I)+SUMIF('Outras ações discricionárias'!G:G,'Resumo por unidade'!B10,'Outras ações discricionárias'!I:I)</f>
        <v>6087398</v>
      </c>
      <c r="E10" s="63">
        <v>6087398</v>
      </c>
      <c r="F10" s="64">
        <f t="shared" si="0"/>
        <v>0</v>
      </c>
      <c r="G10" s="49"/>
      <c r="H10" s="68" t="s">
        <v>867</v>
      </c>
      <c r="I10" s="69">
        <v>79288527</v>
      </c>
      <c r="J10" s="117">
        <v>75712461</v>
      </c>
      <c r="K10" s="49"/>
      <c r="L10" s="90">
        <v>1824674</v>
      </c>
      <c r="M10" s="49"/>
    </row>
    <row r="11" spans="1:13" ht="30" x14ac:dyDescent="0.25">
      <c r="A11" s="49"/>
      <c r="B11" s="87" t="s">
        <v>340</v>
      </c>
      <c r="C11" s="87"/>
      <c r="D11" s="58">
        <f>SUMIF(PCA!G:G,'Resumo por unidade'!B11,PCA!I:I)+SUMIF('Outras ações discricionárias'!G:G,'Resumo por unidade'!B11,'Outras ações discricionárias'!I:I)</f>
        <v>4081996</v>
      </c>
      <c r="E11" s="63">
        <v>4081996</v>
      </c>
      <c r="F11" s="64">
        <f t="shared" si="0"/>
        <v>0</v>
      </c>
      <c r="G11" s="49"/>
      <c r="H11" s="68" t="s">
        <v>868</v>
      </c>
      <c r="I11" s="69">
        <v>2798626</v>
      </c>
      <c r="J11" s="70">
        <v>2798626</v>
      </c>
      <c r="K11" s="49"/>
      <c r="L11" s="90">
        <v>1867381</v>
      </c>
      <c r="M11" s="49"/>
    </row>
    <row r="12" spans="1:13" ht="18" x14ac:dyDescent="0.25">
      <c r="A12" s="49"/>
      <c r="B12" s="87" t="s">
        <v>551</v>
      </c>
      <c r="C12" s="87"/>
      <c r="D12" s="58">
        <f>SUMIF(PCA!G:G,'Resumo por unidade'!B12,PCA!I:I)+SUMIF('Outras ações discricionárias'!G:G,'Resumo por unidade'!B12,'Outras ações discricionárias'!I:I)</f>
        <v>2078498.7000000002</v>
      </c>
      <c r="E12" s="63">
        <f>J13</f>
        <v>2170945</v>
      </c>
      <c r="F12" s="64">
        <f t="shared" si="0"/>
        <v>92446.299999999814</v>
      </c>
      <c r="G12" s="49"/>
      <c r="H12" s="68" t="s">
        <v>869</v>
      </c>
      <c r="I12" s="69">
        <v>7198466</v>
      </c>
      <c r="J12" s="117">
        <v>4211414</v>
      </c>
      <c r="K12" s="49"/>
      <c r="L12" s="119">
        <v>1871425</v>
      </c>
      <c r="M12" s="49"/>
    </row>
    <row r="13" spans="1:13" ht="18.75" thickBot="1" x14ac:dyDescent="0.3">
      <c r="A13" s="49"/>
      <c r="B13" s="87" t="s">
        <v>585</v>
      </c>
      <c r="C13" s="87"/>
      <c r="D13" s="58">
        <f>SUMIF(PCA!G:G,'Resumo por unidade'!B13,PCA!I:I)+SUMIF('Outras ações discricionárias'!G:G,'Resumo por unidade'!B13,'Outras ações discricionárias'!I:I)</f>
        <v>1016410.9400000001</v>
      </c>
      <c r="E13" s="63">
        <v>1016411</v>
      </c>
      <c r="F13" s="64">
        <f t="shared" si="0"/>
        <v>5.9999999939464033E-2</v>
      </c>
      <c r="G13" s="49"/>
      <c r="H13" s="68" t="s">
        <v>870</v>
      </c>
      <c r="I13" s="69">
        <v>2116619</v>
      </c>
      <c r="J13" s="70">
        <f>2116619+54326</f>
        <v>2170945</v>
      </c>
      <c r="K13" s="49"/>
      <c r="L13" s="49"/>
      <c r="M13" s="49"/>
    </row>
    <row r="14" spans="1:13" ht="30.75" thickBot="1" x14ac:dyDescent="0.3">
      <c r="A14" s="49"/>
      <c r="B14" s="86" t="s">
        <v>871</v>
      </c>
      <c r="C14" s="86"/>
      <c r="D14" s="71">
        <f>SUM(D6:D13)</f>
        <v>179552621.57410836</v>
      </c>
      <c r="E14" s="71">
        <f>SUM(E6:E13)</f>
        <v>179645069</v>
      </c>
      <c r="F14" s="72">
        <f t="shared" si="0"/>
        <v>92447.425891637802</v>
      </c>
      <c r="G14" s="49"/>
      <c r="H14" s="68" t="s">
        <v>872</v>
      </c>
      <c r="I14" s="69">
        <v>1613047</v>
      </c>
      <c r="J14" s="70">
        <v>1613047</v>
      </c>
      <c r="K14" s="49"/>
      <c r="L14" s="49"/>
      <c r="M14" s="49"/>
    </row>
    <row r="15" spans="1:13" ht="30.75" thickBot="1" x14ac:dyDescent="0.3">
      <c r="A15" s="49"/>
      <c r="B15" s="49"/>
      <c r="C15" s="49"/>
      <c r="D15" s="49"/>
      <c r="E15" s="49"/>
      <c r="F15" s="49"/>
      <c r="G15" s="49"/>
      <c r="H15" s="68" t="s">
        <v>873</v>
      </c>
      <c r="I15" s="69">
        <v>1016411</v>
      </c>
      <c r="J15" s="70">
        <v>1016411</v>
      </c>
      <c r="K15" s="49"/>
      <c r="L15" s="49"/>
      <c r="M15" s="49"/>
    </row>
    <row r="16" spans="1:13" ht="30.75" thickBot="1" x14ac:dyDescent="0.3">
      <c r="A16" s="49"/>
      <c r="B16" s="49"/>
      <c r="C16" s="49"/>
      <c r="D16" s="50">
        <f>SUM(D18:D29)-SUM(PCA!I:I)-SUM('Outras ações discricionárias'!I:I)+PCA!I5+'Outras ações discricionárias'!I5</f>
        <v>0</v>
      </c>
      <c r="E16" s="50">
        <f>SUM(E18:E29)-$J$6</f>
        <v>0</v>
      </c>
      <c r="F16" s="49"/>
      <c r="G16" s="49"/>
      <c r="H16" s="68" t="s">
        <v>874</v>
      </c>
      <c r="I16" s="69">
        <v>6687398</v>
      </c>
      <c r="J16" s="117">
        <v>6087398</v>
      </c>
      <c r="K16" s="49"/>
      <c r="L16" s="49"/>
      <c r="M16" s="49"/>
    </row>
    <row r="17" spans="1:13" ht="18.75" thickBot="1" x14ac:dyDescent="0.3">
      <c r="A17" s="49"/>
      <c r="B17" s="86" t="s">
        <v>4</v>
      </c>
      <c r="C17" s="86"/>
      <c r="D17" s="84" t="s">
        <v>856</v>
      </c>
      <c r="E17" s="85" t="s">
        <v>857</v>
      </c>
      <c r="F17" s="53" t="s">
        <v>858</v>
      </c>
      <c r="G17" s="49"/>
      <c r="H17" s="68" t="s">
        <v>875</v>
      </c>
      <c r="I17" s="69">
        <v>9087522</v>
      </c>
      <c r="J17" s="70">
        <v>9087522</v>
      </c>
      <c r="K17" s="49"/>
      <c r="L17" s="49"/>
      <c r="M17" s="49"/>
    </row>
    <row r="18" spans="1:13" ht="18" x14ac:dyDescent="0.25">
      <c r="A18" s="49"/>
      <c r="B18" s="87" t="s">
        <v>22</v>
      </c>
      <c r="C18" s="87"/>
      <c r="D18" s="58">
        <f>SUMIFS(PCA!$I:$I,PCA!$D:$D,B:B)+SUMIFS('Outras ações discricionárias'!$I:$I,'Outras ações discricionárias'!$D:$D,B:B)</f>
        <v>72241554.197258368</v>
      </c>
      <c r="E18" s="58">
        <f>J8</f>
        <v>72241555</v>
      </c>
      <c r="F18" s="59">
        <f t="shared" ref="F18:F29" si="1">E18-D18</f>
        <v>0.8027416318655014</v>
      </c>
      <c r="G18" s="49"/>
      <c r="H18" s="65" t="s">
        <v>876</v>
      </c>
      <c r="I18" s="73">
        <f>+I19+I20</f>
        <v>623694</v>
      </c>
      <c r="J18" s="74">
        <f>+J19+J20</f>
        <v>623694</v>
      </c>
      <c r="K18" s="49"/>
      <c r="L18" s="49"/>
      <c r="M18" s="49"/>
    </row>
    <row r="19" spans="1:13" ht="30" x14ac:dyDescent="0.25">
      <c r="A19" s="49"/>
      <c r="B19" s="87" t="s">
        <v>338</v>
      </c>
      <c r="C19" s="87"/>
      <c r="D19" s="58">
        <f>SUMIFS(PCA!$I:$I,PCA!$D:$D,B:B)+SUMIFS('Outras ações discricionárias'!$I:$I,'Outras ações discricionárias'!$D:$D,B:B)</f>
        <v>4081996</v>
      </c>
      <c r="E19" s="58">
        <v>4081996</v>
      </c>
      <c r="F19" s="59">
        <f t="shared" si="1"/>
        <v>0</v>
      </c>
      <c r="G19" s="114"/>
      <c r="H19" s="68" t="s">
        <v>877</v>
      </c>
      <c r="I19" s="69">
        <v>203900</v>
      </c>
      <c r="J19" s="70">
        <v>203900</v>
      </c>
      <c r="K19" s="49"/>
      <c r="L19" s="49"/>
      <c r="M19" s="49"/>
    </row>
    <row r="20" spans="1:13" ht="18.75" thickBot="1" x14ac:dyDescent="0.3">
      <c r="A20" s="49"/>
      <c r="B20" s="87" t="s">
        <v>344</v>
      </c>
      <c r="C20" s="87"/>
      <c r="D20" s="58">
        <f>SUMIFS(PCA!$I:$I,PCA!$D:$D,B:B)+SUMIFS('Outras ações discricionárias'!$I:$I,'Outras ações discricionárias'!$D:$D,B:B)</f>
        <v>75712461.003516659</v>
      </c>
      <c r="E20" s="58">
        <f>79288527-3063118+2318861-3500000</f>
        <v>75044270</v>
      </c>
      <c r="F20" s="59">
        <f t="shared" si="1"/>
        <v>-668191.00351665914</v>
      </c>
      <c r="G20" s="49"/>
      <c r="H20" s="75" t="s">
        <v>878</v>
      </c>
      <c r="I20" s="76">
        <v>419794</v>
      </c>
      <c r="J20" s="77">
        <v>419794</v>
      </c>
      <c r="K20" s="49"/>
      <c r="L20" s="49"/>
      <c r="M20" s="49"/>
    </row>
    <row r="21" spans="1:13" ht="15.75" thickBot="1" x14ac:dyDescent="0.3">
      <c r="A21" s="49"/>
      <c r="B21" s="87" t="s">
        <v>703</v>
      </c>
      <c r="C21" s="87"/>
      <c r="D21" s="58">
        <f>SUMIFS(PCA!$I:$I,PCA!$D:$D,B:B)+SUMIFS('Outras ações discricionárias'!$I:$I,'Outras ações discricionárias'!$D:$D,B:B)</f>
        <v>2798626</v>
      </c>
      <c r="E21" s="58">
        <v>2798626</v>
      </c>
      <c r="F21" s="59">
        <f t="shared" si="1"/>
        <v>0</v>
      </c>
      <c r="G21" s="49"/>
      <c r="H21" s="49"/>
      <c r="I21" s="49"/>
      <c r="J21" s="49"/>
      <c r="K21" s="49"/>
      <c r="L21" s="49"/>
      <c r="M21" s="49"/>
    </row>
    <row r="22" spans="1:13" ht="15.75" thickBot="1" x14ac:dyDescent="0.3">
      <c r="A22" s="49"/>
      <c r="B22" s="87" t="s">
        <v>505</v>
      </c>
      <c r="C22" s="87"/>
      <c r="D22" s="58">
        <f>SUMIFS(PCA!$I:$I,PCA!$D:$D,B:B)+SUMIFS('Outras ações discricionárias'!$I:$I,'Outras ações discricionárias'!$D:$D,B:B)</f>
        <v>4211414</v>
      </c>
      <c r="E22" s="58">
        <f>7198466-2318861</f>
        <v>4879605</v>
      </c>
      <c r="F22" s="59">
        <f t="shared" si="1"/>
        <v>668191</v>
      </c>
      <c r="G22" s="49"/>
      <c r="H22" s="49"/>
      <c r="I22" s="50">
        <f>SUMIF(PCA!T:T,"&lt;&gt;",PCA!I:I)-SUM(I24:I151)</f>
        <v>0</v>
      </c>
      <c r="J22" s="49"/>
      <c r="K22" s="49"/>
      <c r="L22" s="49"/>
      <c r="M22" s="49"/>
    </row>
    <row r="23" spans="1:13" ht="16.5" thickBot="1" x14ac:dyDescent="0.3">
      <c r="A23" s="49"/>
      <c r="B23" s="87" t="s">
        <v>550</v>
      </c>
      <c r="C23" s="87"/>
      <c r="D23" s="58">
        <f>SUMIFS(PCA!$I:$I,PCA!$D:$D,B:B)+SUMIFS('Outras ações discricionárias'!$I:$I,'Outras ações discricionárias'!$D:$D,B:B)</f>
        <v>2078498.7000000002</v>
      </c>
      <c r="E23" s="58">
        <f>J13</f>
        <v>2170945</v>
      </c>
      <c r="F23" s="59">
        <f t="shared" si="1"/>
        <v>92446.299999999814</v>
      </c>
      <c r="G23" s="49"/>
      <c r="H23" s="51" t="s">
        <v>879</v>
      </c>
      <c r="I23" s="52" t="s">
        <v>856</v>
      </c>
      <c r="J23" s="52" t="s">
        <v>857</v>
      </c>
      <c r="K23" s="53" t="s">
        <v>858</v>
      </c>
      <c r="L23" s="49"/>
      <c r="M23" s="49"/>
    </row>
    <row r="24" spans="1:13" x14ac:dyDescent="0.25">
      <c r="A24" s="49"/>
      <c r="B24" s="87" t="s">
        <v>578</v>
      </c>
      <c r="C24" s="87"/>
      <c r="D24" s="58">
        <f>SUMIFS(PCA!$I:$I,PCA!$D:$D,B:B)+SUMIFS('Outras ações discricionárias'!$I:$I,'Outras ações discricionárias'!$D:$D,B:B)</f>
        <v>1613046.7333333332</v>
      </c>
      <c r="E24" s="58">
        <v>1613047</v>
      </c>
      <c r="F24" s="59">
        <f t="shared" si="1"/>
        <v>0.26666666683740914</v>
      </c>
      <c r="G24" s="49"/>
      <c r="H24" s="88" t="s">
        <v>947</v>
      </c>
      <c r="I24" s="58">
        <f>SUMIF(PCA!T:T,'Resumo por unidade'!H24,PCA!I:I)</f>
        <v>4840.71</v>
      </c>
      <c r="J24" s="58">
        <v>59906.02</v>
      </c>
      <c r="K24" s="59">
        <f t="shared" ref="K24" si="2">J24-I24</f>
        <v>55065.31</v>
      </c>
      <c r="L24" s="49"/>
      <c r="M24" s="49"/>
    </row>
    <row r="25" spans="1:13" x14ac:dyDescent="0.25">
      <c r="A25" s="49"/>
      <c r="B25" s="87" t="s">
        <v>584</v>
      </c>
      <c r="C25" s="87"/>
      <c r="D25" s="58">
        <f>SUMIFS(PCA!$I:$I,PCA!$D:$D,B:B)+SUMIFS('Outras ações discricionárias'!$I:$I,'Outras ações discricionárias'!$D:$D,B:B)</f>
        <v>1016410.9400000001</v>
      </c>
      <c r="E25" s="58">
        <v>1016411</v>
      </c>
      <c r="F25" s="59">
        <f t="shared" si="1"/>
        <v>5.9999999939464033E-2</v>
      </c>
      <c r="G25" s="49"/>
      <c r="H25" s="88" t="s">
        <v>964</v>
      </c>
      <c r="I25" s="58">
        <f>SUMIF(PCA!T:T,'Resumo por unidade'!H25,PCA!I:I)</f>
        <v>4278.6000000000004</v>
      </c>
      <c r="J25" s="58">
        <v>59906.02</v>
      </c>
      <c r="K25" s="59">
        <f t="shared" ref="K25" si="3">J25-I25</f>
        <v>55627.42</v>
      </c>
      <c r="L25" s="49"/>
      <c r="M25" s="49"/>
    </row>
    <row r="26" spans="1:13" x14ac:dyDescent="0.25">
      <c r="A26" s="49"/>
      <c r="B26" s="87" t="s">
        <v>835</v>
      </c>
      <c r="C26" s="87"/>
      <c r="D26" s="58">
        <f>SUMIFS(PCA!$I:$I,PCA!$D:$D,B:B)+SUMIFS('Outras ações discricionárias'!$I:$I,'Outras ações discricionárias'!$D:$D,B:B)</f>
        <v>6087398</v>
      </c>
      <c r="E26" s="58">
        <v>6087398</v>
      </c>
      <c r="F26" s="59">
        <f t="shared" si="1"/>
        <v>0</v>
      </c>
      <c r="G26" s="49"/>
      <c r="H26" s="88" t="s">
        <v>955</v>
      </c>
      <c r="I26" s="58">
        <f>SUMIF(PCA!T:T,'Resumo por unidade'!H26,PCA!I:I)</f>
        <v>67000</v>
      </c>
      <c r="J26" s="58">
        <v>59906.02</v>
      </c>
      <c r="K26" s="59">
        <f>J26-I26</f>
        <v>-7093.9800000000032</v>
      </c>
      <c r="L26" s="49"/>
      <c r="M26" s="49"/>
    </row>
    <row r="27" spans="1:13" x14ac:dyDescent="0.25">
      <c r="A27" s="49"/>
      <c r="B27" s="87" t="s">
        <v>594</v>
      </c>
      <c r="C27" s="87"/>
      <c r="D27" s="58">
        <f>SUMIFS(PCA!$I:$I,PCA!$D:$D,B:B)+SUMIFS('Outras ações discricionárias'!$I:$I,'Outras ações discricionárias'!$D:$D,B:B)</f>
        <v>9087522.0000000019</v>
      </c>
      <c r="E27" s="58">
        <v>9087522</v>
      </c>
      <c r="F27" s="59">
        <f t="shared" si="1"/>
        <v>0</v>
      </c>
      <c r="G27" s="49"/>
      <c r="H27" s="88" t="s">
        <v>963</v>
      </c>
      <c r="I27" s="58">
        <f>SUMIF(PCA!T:T,'Resumo por unidade'!H27,PCA!I:I)</f>
        <v>36000</v>
      </c>
      <c r="J27" s="58">
        <v>59906.02</v>
      </c>
      <c r="K27" s="59">
        <f>J27-I27</f>
        <v>23906.019999999997</v>
      </c>
      <c r="L27" s="49"/>
      <c r="M27" s="49"/>
    </row>
    <row r="28" spans="1:13" x14ac:dyDescent="0.25">
      <c r="A28" s="49"/>
      <c r="B28" s="87" t="s">
        <v>839</v>
      </c>
      <c r="C28" s="87"/>
      <c r="D28" s="58">
        <f>SUMIFS(PCA!$I:$I,PCA!$D:$D,B:B)+SUMIFS('Outras ações discricionárias'!$I:$I,'Outras ações discricionárias'!$D:$D,B:B)</f>
        <v>203900</v>
      </c>
      <c r="E28" s="58">
        <v>203900</v>
      </c>
      <c r="F28" s="59">
        <f t="shared" si="1"/>
        <v>0</v>
      </c>
      <c r="G28" s="49"/>
      <c r="H28" s="88" t="s">
        <v>958</v>
      </c>
      <c r="I28" s="58">
        <f>SUMIF(PCA!T:T,'Resumo por unidade'!H28,PCA!I:I)</f>
        <v>2500</v>
      </c>
      <c r="J28" s="58">
        <v>59906.02</v>
      </c>
      <c r="K28" s="59">
        <f>J28-I28</f>
        <v>57406.02</v>
      </c>
      <c r="L28" s="49"/>
      <c r="M28" s="49"/>
    </row>
    <row r="29" spans="1:13" x14ac:dyDescent="0.25">
      <c r="A29" s="49"/>
      <c r="B29" s="87" t="s">
        <v>841</v>
      </c>
      <c r="C29" s="87"/>
      <c r="D29" s="58">
        <f>SUMIFS(PCA!$I:$I,PCA!$D:$D,B:B)+SUMIFS('Outras ações discricionárias'!$I:$I,'Outras ações discricionárias'!$D:$D,B:B)</f>
        <v>419794</v>
      </c>
      <c r="E29" s="58">
        <v>419794</v>
      </c>
      <c r="F29" s="59">
        <f t="shared" si="1"/>
        <v>0</v>
      </c>
      <c r="G29" s="49"/>
      <c r="H29" s="88" t="s">
        <v>948</v>
      </c>
      <c r="I29" s="58">
        <f>SUMIF(PCA!T:T,'Resumo por unidade'!H29,PCA!I:I)</f>
        <v>17500</v>
      </c>
      <c r="J29" s="58">
        <v>59906.02</v>
      </c>
      <c r="K29" s="59">
        <f>J29-I29</f>
        <v>42406.02</v>
      </c>
      <c r="L29" s="49"/>
      <c r="M29" s="49"/>
    </row>
    <row r="30" spans="1:13" x14ac:dyDescent="0.25">
      <c r="A30" s="49"/>
      <c r="B30" s="49"/>
      <c r="C30" s="49"/>
      <c r="D30" s="49"/>
      <c r="E30" s="49"/>
      <c r="F30" s="49"/>
      <c r="G30" s="49"/>
      <c r="H30" s="88" t="s">
        <v>941</v>
      </c>
      <c r="I30" s="58">
        <f>SUMIF(PCA!T:T,'Resumo por unidade'!H30,PCA!I:I)</f>
        <v>32401</v>
      </c>
      <c r="J30" s="58">
        <v>59906.02</v>
      </c>
      <c r="K30" s="59">
        <f t="shared" ref="K30:K129" si="4">J30-I30</f>
        <v>27505.019999999997</v>
      </c>
      <c r="L30" s="49"/>
      <c r="M30" s="49"/>
    </row>
    <row r="31" spans="1:13" ht="15.75" thickBot="1" x14ac:dyDescent="0.3">
      <c r="A31" s="49"/>
      <c r="B31" s="49"/>
      <c r="C31" s="49"/>
      <c r="D31" s="49"/>
      <c r="E31" s="49"/>
      <c r="F31" s="49"/>
      <c r="G31" s="49"/>
      <c r="H31" s="88" t="s">
        <v>939</v>
      </c>
      <c r="I31" s="58">
        <f>SUMIF(PCA!T:T,'Resumo por unidade'!H31,PCA!I:I)</f>
        <v>1000</v>
      </c>
      <c r="J31" s="58">
        <v>59906.02</v>
      </c>
      <c r="K31" s="59">
        <f t="shared" ref="K31" si="5">J31-I31</f>
        <v>58906.02</v>
      </c>
      <c r="L31" s="49"/>
      <c r="M31" s="49"/>
    </row>
    <row r="32" spans="1:13" ht="15.75" thickBot="1" x14ac:dyDescent="0.3">
      <c r="A32" s="49"/>
      <c r="B32" s="49"/>
      <c r="C32" s="49"/>
      <c r="D32" s="50">
        <f>SUM(D34:D57)-SUM(PCA!I:I)-SUM('Outras ações discricionárias'!I:I)+PCA!I5+'Outras ações discricionárias'!I5</f>
        <v>4.4703483581542969E-8</v>
      </c>
      <c r="E32" s="50">
        <f>SUM(E34:E57)-$J$6</f>
        <v>0</v>
      </c>
      <c r="F32" s="49"/>
      <c r="G32" s="49"/>
      <c r="H32" s="88" t="s">
        <v>952</v>
      </c>
      <c r="I32" s="58">
        <f>SUMIF(PCA!T:T,'Resumo por unidade'!H32,PCA!I:I)</f>
        <v>408150</v>
      </c>
      <c r="J32" s="58">
        <v>59906.02</v>
      </c>
      <c r="K32" s="59">
        <f t="shared" ref="K32" si="6">J32-I32</f>
        <v>-348243.98</v>
      </c>
      <c r="L32" s="49"/>
      <c r="M32" s="49"/>
    </row>
    <row r="33" spans="1:13" ht="16.5" thickBot="1" x14ac:dyDescent="0.3">
      <c r="A33" s="49"/>
      <c r="B33" s="86" t="s">
        <v>4</v>
      </c>
      <c r="C33" s="84" t="s">
        <v>880</v>
      </c>
      <c r="D33" s="84" t="s">
        <v>856</v>
      </c>
      <c r="E33" s="85" t="s">
        <v>857</v>
      </c>
      <c r="F33" s="53" t="s">
        <v>858</v>
      </c>
      <c r="G33" s="49"/>
      <c r="H33" s="88" t="s">
        <v>950</v>
      </c>
      <c r="I33" s="58">
        <f>SUMIF(PCA!T:T,'Resumo por unidade'!H33,PCA!I:I)</f>
        <v>49904.800000000003</v>
      </c>
      <c r="J33" s="58">
        <v>59906.02</v>
      </c>
      <c r="K33" s="59">
        <f t="shared" ref="K33" si="7">J33-I33</f>
        <v>10001.219999999994</v>
      </c>
      <c r="L33" s="49"/>
      <c r="M33" s="49"/>
    </row>
    <row r="34" spans="1:13" x14ac:dyDescent="0.25">
      <c r="A34" s="49"/>
      <c r="B34" s="87" t="s">
        <v>22</v>
      </c>
      <c r="C34" s="87">
        <v>3</v>
      </c>
      <c r="D34" s="58">
        <f>SUMIFS(PCA!$I:$I,PCA!$D:$D,B:B,PCA!$E:$E,C:C)+SUMIFS('Outras ações discricionárias'!$I:$I,'Outras ações discricionárias'!$D:$D,B:B,'Outras ações discricionárias'!$E:$E,C:C)</f>
        <v>68088005.267258376</v>
      </c>
      <c r="E34" s="118">
        <v>68088006</v>
      </c>
      <c r="F34" s="59">
        <f t="shared" ref="F34:F56" si="8">E34-D34</f>
        <v>0.73274162411689758</v>
      </c>
      <c r="G34" s="49"/>
      <c r="H34" s="88" t="s">
        <v>965</v>
      </c>
      <c r="I34" s="58">
        <f>SUMIF(PCA!T:T,'Resumo por unidade'!H34,PCA!I:I)</f>
        <v>1012.76</v>
      </c>
      <c r="J34" s="58">
        <v>59906.02</v>
      </c>
      <c r="K34" s="59">
        <f t="shared" ref="K34:K35" si="9">J34-I34</f>
        <v>58893.259999999995</v>
      </c>
      <c r="L34" s="49"/>
      <c r="M34" s="49"/>
    </row>
    <row r="35" spans="1:13" x14ac:dyDescent="0.25">
      <c r="A35" s="49"/>
      <c r="B35" s="87" t="s">
        <v>22</v>
      </c>
      <c r="C35" s="87">
        <v>4</v>
      </c>
      <c r="D35" s="58">
        <f>SUMIFS(PCA!$I:$I,PCA!$D:$D,B:B,PCA!$E:$E,C:C)+SUMIFS('Outras ações discricionárias'!$I:$I,'Outras ações discricionárias'!$D:$D,B:B,'Outras ações discricionárias'!$E:$E,C:C)</f>
        <v>4153548.9299999997</v>
      </c>
      <c r="E35" s="118">
        <v>4153549</v>
      </c>
      <c r="F35" s="59">
        <f t="shared" si="8"/>
        <v>7.0000000298023224E-2</v>
      </c>
      <c r="G35" s="49"/>
      <c r="H35" s="88" t="s">
        <v>967</v>
      </c>
      <c r="I35" s="58">
        <f>SUMIF(PCA!T:T,'Resumo por unidade'!H35,PCA!I:I)</f>
        <v>2325</v>
      </c>
      <c r="J35" s="58">
        <v>59906.02</v>
      </c>
      <c r="K35" s="59">
        <f t="shared" si="9"/>
        <v>57581.02</v>
      </c>
      <c r="L35" s="49"/>
      <c r="M35" s="49"/>
    </row>
    <row r="36" spans="1:13" x14ac:dyDescent="0.25">
      <c r="A36" s="49"/>
      <c r="B36" s="87" t="s">
        <v>338</v>
      </c>
      <c r="C36" s="87">
        <v>3</v>
      </c>
      <c r="D36" s="58">
        <f>SUMIFS(PCA!$I:$I,PCA!$D:$D,B:B,PCA!$E:$E,C:C)+SUMIFS('Outras ações discricionárias'!$I:$I,'Outras ações discricionárias'!$D:$D,B:B,'Outras ações discricionárias'!$E:$E,C:C)</f>
        <v>4081996</v>
      </c>
      <c r="E36" s="58">
        <v>4081996</v>
      </c>
      <c r="F36" s="59">
        <f t="shared" si="8"/>
        <v>0</v>
      </c>
      <c r="G36" s="49"/>
      <c r="H36" s="88" t="s">
        <v>945</v>
      </c>
      <c r="I36" s="58">
        <f>SUMIF(PCA!T:T,'Resumo por unidade'!H36,PCA!I:I)</f>
        <v>10000</v>
      </c>
      <c r="J36" s="58">
        <v>59906.02</v>
      </c>
      <c r="K36" s="59">
        <f t="shared" si="4"/>
        <v>49906.02</v>
      </c>
      <c r="L36" s="49"/>
      <c r="M36" s="49"/>
    </row>
    <row r="37" spans="1:13" x14ac:dyDescent="0.25">
      <c r="A37" s="49"/>
      <c r="B37" s="87" t="s">
        <v>338</v>
      </c>
      <c r="C37" s="87">
        <v>4</v>
      </c>
      <c r="D37" s="58">
        <f>SUMIFS(PCA!$I:$I,PCA!$D:$D,B:B,PCA!$E:$E,C:C)+SUMIFS('Outras ações discricionárias'!$I:$I,'Outras ações discricionárias'!$D:$D,B:B,'Outras ações discricionárias'!$E:$E,C:C)</f>
        <v>0</v>
      </c>
      <c r="E37" s="58">
        <v>0</v>
      </c>
      <c r="F37" s="59">
        <f t="shared" si="8"/>
        <v>0</v>
      </c>
      <c r="G37" s="49"/>
      <c r="H37" s="88" t="s">
        <v>937</v>
      </c>
      <c r="I37" s="58">
        <f>SUMIF(PCA!T:T,'Resumo por unidade'!H37,PCA!I:I)</f>
        <v>96322.568333333329</v>
      </c>
      <c r="J37" s="58">
        <v>59906.02</v>
      </c>
      <c r="K37" s="59">
        <f t="shared" si="4"/>
        <v>-36416.548333333332</v>
      </c>
      <c r="L37" s="49"/>
      <c r="M37" s="49"/>
    </row>
    <row r="38" spans="1:13" x14ac:dyDescent="0.25">
      <c r="A38" s="49"/>
      <c r="B38" s="87" t="s">
        <v>344</v>
      </c>
      <c r="C38" s="87">
        <v>3</v>
      </c>
      <c r="D38" s="58">
        <f>SUMIFS(PCA!$I:$I,PCA!$D:$D,B:B,PCA!$E:$E,C:C)+SUMIFS('Outras ações discricionárias'!$I:$I,'Outras ações discricionárias'!$D:$D,B:B,'Outras ações discricionárias'!$E:$E,C:C)</f>
        <v>62252066.603516668</v>
      </c>
      <c r="E38" s="118">
        <v>63277136</v>
      </c>
      <c r="F38" s="59">
        <f t="shared" si="8"/>
        <v>1025069.3964833319</v>
      </c>
      <c r="G38" s="49"/>
      <c r="H38" s="88" t="s">
        <v>956</v>
      </c>
      <c r="I38" s="58">
        <f>SUMIF(PCA!T:T,'Resumo por unidade'!H38,PCA!I:I)</f>
        <v>5000</v>
      </c>
      <c r="J38" s="58">
        <v>59906.02</v>
      </c>
      <c r="K38" s="59">
        <f t="shared" ref="K38" si="10">J38-I38</f>
        <v>54906.02</v>
      </c>
      <c r="L38" s="49"/>
      <c r="M38" s="49"/>
    </row>
    <row r="39" spans="1:13" x14ac:dyDescent="0.25">
      <c r="A39" s="49"/>
      <c r="B39" s="87" t="s">
        <v>344</v>
      </c>
      <c r="C39" s="87">
        <v>4</v>
      </c>
      <c r="D39" s="58">
        <f>SUMIFS(PCA!$I:$I,PCA!$D:$D,B:B,PCA!$E:$E,C:C)+SUMIFS('Outras ações discricionárias'!$I:$I,'Outras ações discricionárias'!$D:$D,B:B,'Outras ações discricionárias'!$E:$E,C:C)</f>
        <v>13460394.4</v>
      </c>
      <c r="E39" s="118">
        <v>12435325</v>
      </c>
      <c r="F39" s="59">
        <f t="shared" si="8"/>
        <v>-1025069.4000000004</v>
      </c>
      <c r="G39" s="49"/>
      <c r="H39" s="88" t="s">
        <v>933</v>
      </c>
      <c r="I39" s="58">
        <f>SUMIF(PCA!T:T,'Resumo por unidade'!H39,PCA!I:I)</f>
        <v>9861</v>
      </c>
      <c r="J39" s="58">
        <v>59906.02</v>
      </c>
      <c r="K39" s="59">
        <f>J39-I39</f>
        <v>50045.02</v>
      </c>
      <c r="L39" s="49"/>
      <c r="M39" s="49"/>
    </row>
    <row r="40" spans="1:13" x14ac:dyDescent="0.25">
      <c r="A40" s="49"/>
      <c r="B40" s="87" t="s">
        <v>703</v>
      </c>
      <c r="C40" s="87">
        <v>3</v>
      </c>
      <c r="D40" s="58">
        <f>SUMIFS(PCA!$I:$I,PCA!$D:$D,B:B,PCA!$E:$E,C:C)+SUMIFS('Outras ações discricionárias'!$I:$I,'Outras ações discricionárias'!$D:$D,B:B,'Outras ações discricionárias'!$E:$E,C:C)</f>
        <v>2798626</v>
      </c>
      <c r="E40" s="58">
        <v>2798626</v>
      </c>
      <c r="F40" s="59">
        <f t="shared" si="8"/>
        <v>0</v>
      </c>
      <c r="G40" s="49"/>
      <c r="H40" s="88" t="s">
        <v>962</v>
      </c>
      <c r="I40" s="58">
        <f>SUMIF(PCA!T:T,'Resumo por unidade'!H40,PCA!I:I)</f>
        <v>11000</v>
      </c>
      <c r="J40" s="58">
        <v>59906.02</v>
      </c>
      <c r="K40" s="59">
        <f>J40-I40</f>
        <v>48906.02</v>
      </c>
      <c r="L40" s="49"/>
      <c r="M40" s="49"/>
    </row>
    <row r="41" spans="1:13" x14ac:dyDescent="0.25">
      <c r="A41" s="49"/>
      <c r="B41" s="87" t="s">
        <v>703</v>
      </c>
      <c r="C41" s="87">
        <v>4</v>
      </c>
      <c r="D41" s="58">
        <f>SUMIFS(PCA!$I:$I,PCA!$D:$D,B:B,PCA!$E:$E,C:C)+SUMIFS('Outras ações discricionárias'!$I:$I,'Outras ações discricionárias'!$D:$D,B:B,'Outras ações discricionárias'!$E:$E,C:C)</f>
        <v>0</v>
      </c>
      <c r="E41" s="58">
        <v>0</v>
      </c>
      <c r="F41" s="59">
        <f t="shared" si="8"/>
        <v>0</v>
      </c>
      <c r="G41" s="49"/>
      <c r="H41" s="88" t="s">
        <v>949</v>
      </c>
      <c r="I41" s="58">
        <f>SUMIF(PCA!T:T,'Resumo por unidade'!H41,PCA!I:I)</f>
        <v>12000</v>
      </c>
      <c r="J41" s="58">
        <v>59906.02</v>
      </c>
      <c r="K41" s="59">
        <f>J41-I41</f>
        <v>47906.02</v>
      </c>
      <c r="L41" s="49"/>
      <c r="M41" s="49"/>
    </row>
    <row r="42" spans="1:13" x14ac:dyDescent="0.25">
      <c r="A42" s="49"/>
      <c r="B42" s="87" t="s">
        <v>505</v>
      </c>
      <c r="C42" s="87">
        <v>3</v>
      </c>
      <c r="D42" s="58">
        <f>SUMIFS(PCA!$I:$I,PCA!$D:$D,B:B,PCA!$E:$E,C:C)+SUMIFS('Outras ações discricionárias'!$I:$I,'Outras ações discricionárias'!$D:$D,B:B,'Outras ações discricionárias'!$E:$E,C:C)</f>
        <v>4211414</v>
      </c>
      <c r="E42" s="118">
        <v>4211414</v>
      </c>
      <c r="F42" s="59">
        <f t="shared" si="8"/>
        <v>0</v>
      </c>
      <c r="G42" s="49"/>
      <c r="H42" s="88" t="s">
        <v>942</v>
      </c>
      <c r="I42" s="58">
        <f>SUMIF(PCA!T:T,'Resumo por unidade'!H42,PCA!I:I)</f>
        <v>3278965</v>
      </c>
      <c r="J42" s="58">
        <v>59906.02</v>
      </c>
      <c r="K42" s="59">
        <f t="shared" si="4"/>
        <v>-3219058.98</v>
      </c>
      <c r="L42" s="49"/>
      <c r="M42" s="49"/>
    </row>
    <row r="43" spans="1:13" x14ac:dyDescent="0.25">
      <c r="A43" s="49"/>
      <c r="B43" s="87" t="s">
        <v>505</v>
      </c>
      <c r="C43" s="87">
        <v>4</v>
      </c>
      <c r="D43" s="58">
        <f>SUMIFS(PCA!$I:$I,PCA!$D:$D,B:B,PCA!$E:$E,C:C)+SUMIFS('Outras ações discricionárias'!$I:$I,'Outras ações discricionárias'!$D:$D,B:B,'Outras ações discricionárias'!$E:$E,C:C)</f>
        <v>0</v>
      </c>
      <c r="E43" s="58">
        <f>2318861-2318861</f>
        <v>0</v>
      </c>
      <c r="F43" s="59">
        <f t="shared" si="8"/>
        <v>0</v>
      </c>
      <c r="G43" s="49"/>
      <c r="H43" s="88" t="s">
        <v>957</v>
      </c>
      <c r="I43" s="58">
        <f>SUMIF(PCA!T:T,'Resumo por unidade'!H43,PCA!I:I)</f>
        <v>2700000</v>
      </c>
      <c r="J43" s="58">
        <v>59906.02</v>
      </c>
      <c r="K43" s="59">
        <f>J43-I43</f>
        <v>-2640093.98</v>
      </c>
      <c r="L43" s="49"/>
      <c r="M43" s="49"/>
    </row>
    <row r="44" spans="1:13" x14ac:dyDescent="0.25">
      <c r="A44" s="49"/>
      <c r="B44" s="87" t="s">
        <v>550</v>
      </c>
      <c r="C44" s="87">
        <v>3</v>
      </c>
      <c r="D44" s="58">
        <f>SUMIFS(PCA!$I:$I,PCA!$D:$D,B:B,PCA!$E:$E,C:C)+SUMIFS('Outras ações discricionárias'!$I:$I,'Outras ações discricionárias'!$D:$D,B:B,'Outras ações discricionárias'!$E:$E,C:C)</f>
        <v>2078498.7000000002</v>
      </c>
      <c r="E44" s="58">
        <f>2116619+54326</f>
        <v>2170945</v>
      </c>
      <c r="F44" s="59">
        <f t="shared" si="8"/>
        <v>92446.299999999814</v>
      </c>
      <c r="G44" s="49"/>
      <c r="H44" s="88" t="s">
        <v>936</v>
      </c>
      <c r="I44" s="58">
        <f>SUMIF(PCA!T:T,'Resumo por unidade'!H44,PCA!I:I)</f>
        <v>5451.3256000000001</v>
      </c>
      <c r="J44" s="58">
        <v>59906.02</v>
      </c>
      <c r="K44" s="59">
        <f t="shared" si="4"/>
        <v>54454.694399999993</v>
      </c>
      <c r="L44" s="49"/>
      <c r="M44" s="49"/>
    </row>
    <row r="45" spans="1:13" x14ac:dyDescent="0.25">
      <c r="A45" s="49"/>
      <c r="B45" s="87" t="s">
        <v>550</v>
      </c>
      <c r="C45" s="87">
        <v>4</v>
      </c>
      <c r="D45" s="58">
        <f>SUMIFS(PCA!$I:$I,PCA!$D:$D,B:B,PCA!$E:$E,C:C)+SUMIFS('Outras ações discricionárias'!$I:$I,'Outras ações discricionárias'!$D:$D,B:B,'Outras ações discricionárias'!$E:$E,C:C)</f>
        <v>0</v>
      </c>
      <c r="E45" s="58">
        <v>0</v>
      </c>
      <c r="F45" s="59">
        <f t="shared" si="8"/>
        <v>0</v>
      </c>
      <c r="G45" s="49"/>
      <c r="H45" s="88" t="s">
        <v>944</v>
      </c>
      <c r="I45" s="58">
        <f>SUMIF(PCA!T:T,'Resumo por unidade'!H45,PCA!I:I)</f>
        <v>7938</v>
      </c>
      <c r="J45" s="58">
        <v>59906.02</v>
      </c>
      <c r="K45" s="59">
        <f t="shared" ref="K45" si="11">J45-I45</f>
        <v>51968.02</v>
      </c>
      <c r="L45" s="49"/>
      <c r="M45" s="49"/>
    </row>
    <row r="46" spans="1:13" x14ac:dyDescent="0.25">
      <c r="A46" s="49"/>
      <c r="B46" s="87" t="s">
        <v>578</v>
      </c>
      <c r="C46" s="87">
        <v>3</v>
      </c>
      <c r="D46" s="58">
        <f>SUMIFS(PCA!$I:$I,PCA!$D:$D,B:B,PCA!$E:$E,C:C)+SUMIFS('Outras ações discricionárias'!$I:$I,'Outras ações discricionárias'!$D:$D,B:B,'Outras ações discricionárias'!$E:$E,C:C)</f>
        <v>1613046.7333333332</v>
      </c>
      <c r="E46" s="58">
        <v>1613047</v>
      </c>
      <c r="F46" s="59">
        <f t="shared" si="8"/>
        <v>0.26666666683740914</v>
      </c>
      <c r="G46" s="49"/>
      <c r="H46" s="88" t="s">
        <v>940</v>
      </c>
      <c r="I46" s="58">
        <f>SUMIF(PCA!T:T,'Resumo por unidade'!H46,PCA!I:I)</f>
        <v>6961.33</v>
      </c>
      <c r="J46" s="58">
        <v>59906.02</v>
      </c>
      <c r="K46" s="59">
        <f>J46-I46</f>
        <v>52944.689999999995</v>
      </c>
      <c r="L46" s="49"/>
      <c r="M46" s="49"/>
    </row>
    <row r="47" spans="1:13" x14ac:dyDescent="0.25">
      <c r="A47" s="49"/>
      <c r="B47" s="87" t="s">
        <v>578</v>
      </c>
      <c r="C47" s="87">
        <v>4</v>
      </c>
      <c r="D47" s="58">
        <f>SUMIFS(PCA!$I:$I,PCA!$D:$D,B:B,PCA!$E:$E,C:C)+SUMIFS('Outras ações discricionárias'!$I:$I,'Outras ações discricionárias'!$D:$D,B:B,'Outras ações discricionárias'!$E:$E,C:C)</f>
        <v>0</v>
      </c>
      <c r="E47" s="58">
        <v>0</v>
      </c>
      <c r="F47" s="59">
        <f t="shared" si="8"/>
        <v>0</v>
      </c>
      <c r="G47" s="49"/>
      <c r="H47" s="88" t="s">
        <v>951</v>
      </c>
      <c r="I47" s="58">
        <f>SUMIF(PCA!T:T,'Resumo por unidade'!H47,PCA!I:I)</f>
        <v>2515</v>
      </c>
      <c r="J47" s="58">
        <v>59906.02</v>
      </c>
      <c r="K47" s="59">
        <f>J47-I47</f>
        <v>57391.02</v>
      </c>
      <c r="L47" s="49"/>
      <c r="M47" s="49"/>
    </row>
    <row r="48" spans="1:13" x14ac:dyDescent="0.25">
      <c r="A48" s="49"/>
      <c r="B48" s="87" t="s">
        <v>584</v>
      </c>
      <c r="C48" s="87">
        <v>3</v>
      </c>
      <c r="D48" s="58">
        <f>SUMIFS(PCA!$I:$I,PCA!$D:$D,B:B,PCA!$E:$E,C:C)+SUMIFS('Outras ações discricionárias'!$I:$I,'Outras ações discricionárias'!$D:$D,B:B,'Outras ações discricionárias'!$E:$E,C:C)</f>
        <v>1016410.9400000001</v>
      </c>
      <c r="E48" s="58">
        <v>1016411</v>
      </c>
      <c r="F48" s="59">
        <f t="shared" si="8"/>
        <v>5.9999999939464033E-2</v>
      </c>
      <c r="G48" s="49"/>
      <c r="H48" s="88" t="s">
        <v>311</v>
      </c>
      <c r="I48" s="58">
        <f>SUMIF(PCA!T:T,'Resumo por unidade'!H48,PCA!I:I)</f>
        <v>19150.2</v>
      </c>
      <c r="J48" s="58">
        <v>59906.02</v>
      </c>
      <c r="K48" s="59">
        <f t="shared" si="4"/>
        <v>40755.819999999992</v>
      </c>
      <c r="L48" s="49"/>
      <c r="M48" s="49"/>
    </row>
    <row r="49" spans="1:13" x14ac:dyDescent="0.25">
      <c r="A49" s="49"/>
      <c r="B49" s="87" t="s">
        <v>584</v>
      </c>
      <c r="C49" s="87">
        <v>4</v>
      </c>
      <c r="D49" s="58">
        <f>SUMIFS(PCA!$I:$I,PCA!$D:$D,B:B,PCA!$E:$E,C:C)+SUMIFS('Outras ações discricionárias'!$I:$I,'Outras ações discricionárias'!$D:$D,B:B,'Outras ações discricionárias'!$E:$E,C:C)</f>
        <v>0</v>
      </c>
      <c r="E49" s="58">
        <v>0</v>
      </c>
      <c r="F49" s="59">
        <f t="shared" si="8"/>
        <v>0</v>
      </c>
      <c r="G49" s="49"/>
      <c r="H49" s="88" t="s">
        <v>961</v>
      </c>
      <c r="I49" s="58">
        <f>SUMIF(PCA!T:T,'Resumo por unidade'!H49,PCA!I:I)</f>
        <v>20000</v>
      </c>
      <c r="J49" s="58">
        <v>59906.02</v>
      </c>
      <c r="K49" s="59">
        <f>J49-I49</f>
        <v>39906.019999999997</v>
      </c>
      <c r="L49" s="49"/>
      <c r="M49" s="49"/>
    </row>
    <row r="50" spans="1:13" x14ac:dyDescent="0.25">
      <c r="A50" s="49"/>
      <c r="B50" s="87" t="s">
        <v>835</v>
      </c>
      <c r="C50" s="87">
        <v>3</v>
      </c>
      <c r="D50" s="58">
        <f>SUMIFS(PCA!$I:$I,PCA!$D:$D,B:B,PCA!$E:$E,C:C)+SUMIFS('Outras ações discricionárias'!$I:$I,'Outras ações discricionárias'!$D:$D,B:B,'Outras ações discricionárias'!$E:$E,C:C)</f>
        <v>6087398</v>
      </c>
      <c r="E50" s="118">
        <v>6087398</v>
      </c>
      <c r="F50" s="59">
        <f t="shared" si="8"/>
        <v>0</v>
      </c>
      <c r="G50" s="49"/>
      <c r="H50" s="88" t="s">
        <v>227</v>
      </c>
      <c r="I50" s="58">
        <f>SUMIF(PCA!T:T,'Resumo por unidade'!H50,PCA!I:I)</f>
        <v>43000</v>
      </c>
      <c r="J50" s="58">
        <v>59906.02</v>
      </c>
      <c r="K50" s="59">
        <f t="shared" si="4"/>
        <v>16906.019999999997</v>
      </c>
      <c r="L50" s="49"/>
      <c r="M50" s="49"/>
    </row>
    <row r="51" spans="1:13" x14ac:dyDescent="0.25">
      <c r="A51" s="49"/>
      <c r="B51" s="87" t="s">
        <v>835</v>
      </c>
      <c r="C51" s="87">
        <v>4</v>
      </c>
      <c r="D51" s="58">
        <f>SUMIFS(PCA!$I:$I,PCA!$D:$D,B:B,PCA!$E:$E,C:C)+SUMIFS('Outras ações discricionárias'!$I:$I,'Outras ações discricionárias'!$D:$D,B:B,'Outras ações discricionárias'!$E:$E,C:C)</f>
        <v>0</v>
      </c>
      <c r="E51" s="58">
        <v>0</v>
      </c>
      <c r="F51" s="59">
        <f t="shared" si="8"/>
        <v>0</v>
      </c>
      <c r="G51" s="49"/>
      <c r="H51" s="88" t="s">
        <v>760</v>
      </c>
      <c r="I51" s="58">
        <f>SUMIF(PCA!T:T,'Resumo por unidade'!H51,PCA!I:I)</f>
        <v>5000</v>
      </c>
      <c r="J51" s="58">
        <v>59906.02</v>
      </c>
      <c r="K51" s="59">
        <f t="shared" ref="K51" si="12">J51-I51</f>
        <v>54906.02</v>
      </c>
      <c r="L51" s="49"/>
      <c r="M51" s="49"/>
    </row>
    <row r="52" spans="1:13" x14ac:dyDescent="0.25">
      <c r="A52" s="49"/>
      <c r="B52" s="87" t="s">
        <v>594</v>
      </c>
      <c r="C52" s="87">
        <v>3</v>
      </c>
      <c r="D52" s="58">
        <f>SUMIFS(PCA!$I:$I,PCA!$D:$D,B:B,PCA!$E:$E,C:C)+SUMIFS('Outras ações discricionárias'!$I:$I,'Outras ações discricionárias'!$D:$D,B:B,'Outras ações discricionárias'!$E:$E,C:C)</f>
        <v>9051540.0000000019</v>
      </c>
      <c r="E52" s="58">
        <v>9051540</v>
      </c>
      <c r="F52" s="59">
        <f t="shared" si="8"/>
        <v>0</v>
      </c>
      <c r="G52" s="49"/>
      <c r="H52" s="88" t="s">
        <v>943</v>
      </c>
      <c r="I52" s="58">
        <f>SUMIF(PCA!T:T,'Resumo por unidade'!H52,PCA!I:I)</f>
        <v>28044</v>
      </c>
      <c r="J52" s="58">
        <v>59906.02</v>
      </c>
      <c r="K52" s="59">
        <f>J52-I52</f>
        <v>31862.019999999997</v>
      </c>
      <c r="L52" s="49"/>
      <c r="M52" s="49"/>
    </row>
    <row r="53" spans="1:13" x14ac:dyDescent="0.25">
      <c r="A53" s="49"/>
      <c r="B53" s="87" t="s">
        <v>594</v>
      </c>
      <c r="C53" s="87">
        <v>4</v>
      </c>
      <c r="D53" s="58">
        <f>SUMIFS(PCA!$I:$I,PCA!$D:$D,B:B,PCA!$E:$E,C:C)+SUMIFS('Outras ações discricionárias'!$I:$I,'Outras ações discricionárias'!$D:$D,B:B,'Outras ações discricionárias'!$E:$E,C:C)</f>
        <v>35982</v>
      </c>
      <c r="E53" s="58">
        <v>35982</v>
      </c>
      <c r="F53" s="59">
        <f t="shared" si="8"/>
        <v>0</v>
      </c>
      <c r="G53" s="49"/>
      <c r="H53" s="88" t="s">
        <v>215</v>
      </c>
      <c r="I53" s="58">
        <f>SUMIF(PCA!T:T,'Resumo por unidade'!H53,PCA!I:I)</f>
        <v>216154.53599999991</v>
      </c>
      <c r="J53" s="58">
        <v>59906.02</v>
      </c>
      <c r="K53" s="59">
        <f t="shared" si="4"/>
        <v>-156248.51599999992</v>
      </c>
      <c r="L53" s="49"/>
      <c r="M53" s="49"/>
    </row>
    <row r="54" spans="1:13" x14ac:dyDescent="0.25">
      <c r="A54" s="49"/>
      <c r="B54" s="87" t="s">
        <v>839</v>
      </c>
      <c r="C54" s="87">
        <v>3</v>
      </c>
      <c r="D54" s="58">
        <f>SUMIFS(PCA!$I:$I,PCA!$D:$D,B:B,PCA!$E:$E,C:C)+SUMIFS('Outras ações discricionárias'!$I:$I,'Outras ações discricionárias'!$D:$D,B:B,'Outras ações discricionárias'!$E:$E,C:C)</f>
        <v>203900</v>
      </c>
      <c r="E54" s="58">
        <v>203900</v>
      </c>
      <c r="F54" s="59">
        <f t="shared" si="8"/>
        <v>0</v>
      </c>
      <c r="G54" s="49"/>
      <c r="H54" s="88" t="s">
        <v>222</v>
      </c>
      <c r="I54" s="58">
        <f>SUMIF(PCA!T:T,'Resumo por unidade'!H54,PCA!I:I)</f>
        <v>4000</v>
      </c>
      <c r="J54" s="58">
        <v>59906.02</v>
      </c>
      <c r="K54" s="59">
        <f t="shared" si="4"/>
        <v>55906.02</v>
      </c>
      <c r="L54" s="49"/>
      <c r="M54" s="49"/>
    </row>
    <row r="55" spans="1:13" x14ac:dyDescent="0.25">
      <c r="A55" s="49"/>
      <c r="B55" s="87" t="s">
        <v>839</v>
      </c>
      <c r="C55" s="87">
        <v>4</v>
      </c>
      <c r="D55" s="58">
        <f>SUMIFS(PCA!$I:$I,PCA!$D:$D,B:B,PCA!$E:$E,C:C)+SUMIFS('Outras ações discricionárias'!$I:$I,'Outras ações discricionárias'!$D:$D,B:B,'Outras ações discricionárias'!$E:$E,C:C)</f>
        <v>0</v>
      </c>
      <c r="E55" s="58">
        <v>0</v>
      </c>
      <c r="F55" s="59">
        <f t="shared" si="8"/>
        <v>0</v>
      </c>
      <c r="G55" s="49"/>
      <c r="H55" s="88" t="s">
        <v>881</v>
      </c>
      <c r="I55" s="58">
        <f>SUMIF(PCA!T:T,'Resumo por unidade'!H55,PCA!I:I)</f>
        <v>0</v>
      </c>
      <c r="J55" s="58">
        <v>59906.02</v>
      </c>
      <c r="K55" s="59">
        <f t="shared" si="4"/>
        <v>59906.02</v>
      </c>
      <c r="L55" s="49"/>
      <c r="M55" s="49"/>
    </row>
    <row r="56" spans="1:13" x14ac:dyDescent="0.25">
      <c r="A56" s="49"/>
      <c r="B56" s="87" t="s">
        <v>841</v>
      </c>
      <c r="C56" s="87">
        <v>3</v>
      </c>
      <c r="D56" s="58">
        <f>SUMIFS(PCA!$I:$I,PCA!$D:$D,B:B,PCA!$E:$E,C:C)+SUMIFS('Outras ações discricionárias'!$I:$I,'Outras ações discricionárias'!$D:$D,B:B,'Outras ações discricionárias'!$E:$E,C:C)</f>
        <v>419794</v>
      </c>
      <c r="E56" s="58">
        <v>419794</v>
      </c>
      <c r="F56" s="59">
        <f t="shared" si="8"/>
        <v>0</v>
      </c>
      <c r="G56" s="49"/>
      <c r="H56" s="88" t="s">
        <v>337</v>
      </c>
      <c r="I56" s="58">
        <f>SUMIF(PCA!T:T,'Resumo por unidade'!H56,PCA!I:I)</f>
        <v>79878.399999999994</v>
      </c>
      <c r="J56" s="58">
        <v>59906.02</v>
      </c>
      <c r="K56" s="59">
        <f t="shared" si="4"/>
        <v>-19972.379999999997</v>
      </c>
      <c r="L56" s="49"/>
      <c r="M56" s="49"/>
    </row>
    <row r="57" spans="1:13" x14ac:dyDescent="0.25">
      <c r="A57" s="49"/>
      <c r="B57" s="87" t="s">
        <v>841</v>
      </c>
      <c r="C57" s="87">
        <v>4</v>
      </c>
      <c r="D57" s="58">
        <f>SUMIFS(PCA!$I:$I,PCA!$D:$D,B:B,PCA!$E:$E,C:C)+SUMIFS('Outras ações discricionárias'!$I:$I,'Outras ações discricionárias'!$D:$D,B:B,'Outras ações discricionárias'!$E:$E,C:C)</f>
        <v>0</v>
      </c>
      <c r="E57" s="58">
        <v>0</v>
      </c>
      <c r="F57" s="59">
        <f>E57-D57</f>
        <v>0</v>
      </c>
      <c r="G57" s="49"/>
      <c r="H57" s="88" t="s">
        <v>604</v>
      </c>
      <c r="I57" s="58">
        <f>SUMIF(PCA!T:T,'Resumo por unidade'!H57,PCA!I:I)</f>
        <v>0</v>
      </c>
      <c r="J57" s="58">
        <v>59906.02</v>
      </c>
      <c r="K57" s="59">
        <f>J57-I57</f>
        <v>59906.02</v>
      </c>
      <c r="L57" s="49"/>
      <c r="M57" s="49"/>
    </row>
    <row r="58" spans="1:13" x14ac:dyDescent="0.25">
      <c r="A58" s="49"/>
      <c r="B58" s="49"/>
      <c r="C58" s="49"/>
      <c r="D58" s="49"/>
      <c r="E58" s="49"/>
      <c r="F58" s="49"/>
      <c r="G58" s="49"/>
      <c r="H58" s="88" t="s">
        <v>305</v>
      </c>
      <c r="I58" s="58">
        <f>SUMIF(PCA!T:T,'Resumo por unidade'!H58,PCA!I:I)</f>
        <v>358161.29</v>
      </c>
      <c r="J58" s="58">
        <v>59906.02</v>
      </c>
      <c r="K58" s="59">
        <f t="shared" si="4"/>
        <v>-298255.26999999996</v>
      </c>
      <c r="L58" s="49"/>
      <c r="M58" s="49"/>
    </row>
    <row r="59" spans="1:13" x14ac:dyDescent="0.25">
      <c r="A59" s="49"/>
      <c r="B59" s="49"/>
      <c r="C59" s="49"/>
      <c r="D59" s="49"/>
      <c r="E59" s="49"/>
      <c r="F59" s="49"/>
      <c r="G59" s="49"/>
      <c r="H59" s="88" t="s">
        <v>143</v>
      </c>
      <c r="I59" s="58">
        <f>SUMIF(PCA!T:T,'Resumo por unidade'!H59,PCA!I:I)</f>
        <v>308238.5</v>
      </c>
      <c r="J59" s="58">
        <v>59906.02</v>
      </c>
      <c r="K59" s="59">
        <f>J59-I59</f>
        <v>-248332.48</v>
      </c>
      <c r="L59" s="49"/>
      <c r="M59" s="49"/>
    </row>
    <row r="60" spans="1:13" x14ac:dyDescent="0.25">
      <c r="A60" s="49"/>
      <c r="B60" s="49"/>
      <c r="C60" s="49"/>
      <c r="D60" s="49"/>
      <c r="E60" s="49"/>
      <c r="F60" s="49"/>
      <c r="G60" s="49"/>
      <c r="H60" s="88" t="s">
        <v>115</v>
      </c>
      <c r="I60" s="58">
        <f>SUMIF(PCA!T:T,'Resumo por unidade'!H60,PCA!I:I)</f>
        <v>23713.759999999995</v>
      </c>
      <c r="J60" s="58">
        <v>59906.02</v>
      </c>
      <c r="K60" s="59">
        <f t="shared" si="4"/>
        <v>36192.26</v>
      </c>
      <c r="L60" s="49"/>
      <c r="M60" s="49"/>
    </row>
    <row r="61" spans="1:13" x14ac:dyDescent="0.25">
      <c r="A61" s="49"/>
      <c r="B61" s="49"/>
      <c r="C61" s="49"/>
      <c r="D61" s="49"/>
      <c r="E61" s="49"/>
      <c r="F61" s="49"/>
      <c r="G61" s="49"/>
      <c r="H61" s="88" t="s">
        <v>174</v>
      </c>
      <c r="I61" s="58">
        <f>SUMIF(PCA!T:T,'Resumo por unidade'!H61,PCA!I:I)</f>
        <v>2163346.23</v>
      </c>
      <c r="J61" s="58">
        <v>59906.02</v>
      </c>
      <c r="K61" s="59">
        <f>J61-I61</f>
        <v>-2103440.21</v>
      </c>
      <c r="L61" s="49"/>
      <c r="M61" s="49"/>
    </row>
    <row r="62" spans="1:13" x14ac:dyDescent="0.25">
      <c r="A62" s="49"/>
      <c r="B62" s="49"/>
      <c r="C62" s="49"/>
      <c r="D62" s="49"/>
      <c r="E62" s="49"/>
      <c r="F62" s="49"/>
      <c r="G62" s="49"/>
      <c r="H62" s="88" t="s">
        <v>300</v>
      </c>
      <c r="I62" s="58">
        <f>SUMIF(PCA!T:T,'Resumo por unidade'!H62,PCA!I:I)</f>
        <v>5312.140000000014</v>
      </c>
      <c r="J62" s="58">
        <v>59906.02</v>
      </c>
      <c r="K62" s="59">
        <f t="shared" si="4"/>
        <v>54593.879999999983</v>
      </c>
      <c r="L62" s="49"/>
      <c r="M62" s="49"/>
    </row>
    <row r="63" spans="1:13" x14ac:dyDescent="0.25">
      <c r="A63" s="49"/>
      <c r="B63" s="49"/>
      <c r="C63" s="49"/>
      <c r="D63" s="49"/>
      <c r="E63" s="49"/>
      <c r="F63" s="49"/>
      <c r="G63" s="49"/>
      <c r="H63" s="88" t="s">
        <v>246</v>
      </c>
      <c r="I63" s="58">
        <f>SUMIF(PCA!T:T,'Resumo por unidade'!H63,PCA!I:I)</f>
        <v>60000</v>
      </c>
      <c r="J63" s="58">
        <v>59906.02</v>
      </c>
      <c r="K63" s="59">
        <f t="shared" si="4"/>
        <v>-93.980000000003201</v>
      </c>
      <c r="L63" s="49"/>
      <c r="M63" s="49"/>
    </row>
    <row r="64" spans="1:13" x14ac:dyDescent="0.25">
      <c r="A64" s="49"/>
      <c r="B64" s="49"/>
      <c r="C64" s="49"/>
      <c r="D64" s="49"/>
      <c r="E64" s="49"/>
      <c r="F64" s="49"/>
      <c r="G64" s="49"/>
      <c r="H64" s="88" t="s">
        <v>83</v>
      </c>
      <c r="I64" s="58">
        <f>SUMIF(PCA!T:T,'Resumo por unidade'!H64,PCA!I:I)</f>
        <v>4601355.9117000028</v>
      </c>
      <c r="J64" s="58">
        <v>59906.02</v>
      </c>
      <c r="K64" s="59">
        <f t="shared" si="4"/>
        <v>-4541449.8917000033</v>
      </c>
      <c r="L64" s="49"/>
      <c r="M64" s="49"/>
    </row>
    <row r="65" spans="1:13" x14ac:dyDescent="0.25">
      <c r="A65" s="49"/>
      <c r="B65" s="49"/>
      <c r="C65" s="49"/>
      <c r="D65" s="49"/>
      <c r="E65" s="49"/>
      <c r="F65" s="49"/>
      <c r="G65" s="49"/>
      <c r="H65" s="88" t="s">
        <v>327</v>
      </c>
      <c r="I65" s="58">
        <f>SUMIF(PCA!T:T,'Resumo por unidade'!H65,PCA!I:I)</f>
        <v>1420000</v>
      </c>
      <c r="J65" s="58">
        <v>59906.02</v>
      </c>
      <c r="K65" s="59">
        <f t="shared" si="4"/>
        <v>-1360093.98</v>
      </c>
      <c r="L65" s="49"/>
      <c r="M65" s="49"/>
    </row>
    <row r="66" spans="1:13" x14ac:dyDescent="0.25">
      <c r="A66" s="49"/>
      <c r="B66" s="49"/>
      <c r="C66" s="49"/>
      <c r="D66" s="49"/>
      <c r="E66" s="49"/>
      <c r="F66" s="49"/>
      <c r="G66" s="49"/>
      <c r="H66" s="88" t="s">
        <v>567</v>
      </c>
      <c r="I66" s="58">
        <f>SUMIF(PCA!T:T,'Resumo por unidade'!H66,PCA!I:I)</f>
        <v>1695941.56</v>
      </c>
      <c r="J66" s="58">
        <v>59906.02</v>
      </c>
      <c r="K66" s="59">
        <f t="shared" si="4"/>
        <v>-1636035.54</v>
      </c>
      <c r="L66" s="49"/>
      <c r="M66" s="49"/>
    </row>
    <row r="67" spans="1:13" x14ac:dyDescent="0.25">
      <c r="A67" s="49"/>
      <c r="B67" s="49"/>
      <c r="C67" s="49"/>
      <c r="D67" s="49"/>
      <c r="E67" s="49"/>
      <c r="F67" s="49"/>
      <c r="G67" s="49"/>
      <c r="H67" s="88" t="s">
        <v>248</v>
      </c>
      <c r="I67" s="58">
        <f>SUMIF(PCA!T:T,'Resumo por unidade'!H67,PCA!I:I)</f>
        <v>36829.93</v>
      </c>
      <c r="J67" s="58">
        <v>59906.02</v>
      </c>
      <c r="K67" s="59">
        <f t="shared" si="4"/>
        <v>23076.089999999997</v>
      </c>
      <c r="L67" s="49"/>
      <c r="M67" s="49"/>
    </row>
    <row r="68" spans="1:13" x14ac:dyDescent="0.25">
      <c r="A68" s="49"/>
      <c r="B68" s="49"/>
      <c r="C68" s="49"/>
      <c r="D68" s="49"/>
      <c r="E68" s="49"/>
      <c r="F68" s="49"/>
      <c r="G68" s="49"/>
      <c r="H68" s="88" t="s">
        <v>121</v>
      </c>
      <c r="I68" s="58">
        <f>SUMIF(PCA!T:T,'Resumo por unidade'!H68,PCA!I:I)</f>
        <v>246075.74400000004</v>
      </c>
      <c r="J68" s="58">
        <v>59906.02</v>
      </c>
      <c r="K68" s="59">
        <f t="shared" si="4"/>
        <v>-186169.72400000005</v>
      </c>
      <c r="L68" s="49"/>
      <c r="M68" s="49"/>
    </row>
    <row r="69" spans="1:13" x14ac:dyDescent="0.25">
      <c r="A69" s="49"/>
      <c r="B69" s="49"/>
      <c r="C69" s="49"/>
      <c r="D69" s="49"/>
      <c r="E69" s="49"/>
      <c r="F69" s="49"/>
      <c r="G69" s="49"/>
      <c r="H69" s="88" t="s">
        <v>665</v>
      </c>
      <c r="I69" s="58">
        <f>SUMIF(PCA!T:T,'Resumo por unidade'!H69,PCA!I:I)</f>
        <v>2179</v>
      </c>
      <c r="J69" s="58">
        <v>59906.02</v>
      </c>
      <c r="K69" s="59">
        <f t="shared" si="4"/>
        <v>57727.02</v>
      </c>
      <c r="L69" s="49"/>
      <c r="M69" s="49"/>
    </row>
    <row r="70" spans="1:13" x14ac:dyDescent="0.25">
      <c r="A70" s="49"/>
      <c r="B70" s="49"/>
      <c r="C70" s="49"/>
      <c r="D70" s="49"/>
      <c r="E70" s="49"/>
      <c r="F70" s="49"/>
      <c r="G70" s="49"/>
      <c r="H70" s="88" t="s">
        <v>64</v>
      </c>
      <c r="I70" s="58">
        <f>SUMIF(PCA!T:T,'Resumo por unidade'!H70,PCA!I:I)</f>
        <v>1790805.31</v>
      </c>
      <c r="J70" s="58">
        <v>59906.02</v>
      </c>
      <c r="K70" s="59">
        <f t="shared" si="4"/>
        <v>-1730899.29</v>
      </c>
      <c r="L70" s="49"/>
      <c r="M70" s="49"/>
    </row>
    <row r="71" spans="1:13" x14ac:dyDescent="0.25">
      <c r="A71" s="49"/>
      <c r="B71" s="49"/>
      <c r="C71" s="49"/>
      <c r="D71" s="49"/>
      <c r="E71" s="49"/>
      <c r="F71" s="49"/>
      <c r="G71" s="49"/>
      <c r="H71" s="88" t="s">
        <v>638</v>
      </c>
      <c r="I71" s="58">
        <f>SUMIF(PCA!T:T,'Resumo por unidade'!H71,PCA!I:I)</f>
        <v>44383</v>
      </c>
      <c r="J71" s="58">
        <v>59906.02</v>
      </c>
      <c r="K71" s="59">
        <f t="shared" si="4"/>
        <v>15523.019999999997</v>
      </c>
      <c r="L71" s="49"/>
      <c r="M71" s="49"/>
    </row>
    <row r="72" spans="1:13" x14ac:dyDescent="0.25">
      <c r="A72" s="49"/>
      <c r="B72" s="49"/>
      <c r="C72" s="49"/>
      <c r="D72" s="49"/>
      <c r="E72" s="49"/>
      <c r="F72" s="49"/>
      <c r="G72" s="49"/>
      <c r="H72" s="88" t="s">
        <v>882</v>
      </c>
      <c r="I72" s="58">
        <f>SUMIF(PCA!T:T,'Resumo por unidade'!H72,PCA!I:I)</f>
        <v>0</v>
      </c>
      <c r="J72" s="58">
        <v>59906.02</v>
      </c>
      <c r="K72" s="59">
        <f t="shared" si="4"/>
        <v>59906.02</v>
      </c>
      <c r="L72" s="49"/>
      <c r="M72" s="49"/>
    </row>
    <row r="73" spans="1:13" x14ac:dyDescent="0.25">
      <c r="A73" s="49"/>
      <c r="B73" s="49"/>
      <c r="C73" s="49"/>
      <c r="D73" s="49"/>
      <c r="E73" s="49"/>
      <c r="F73" s="49"/>
      <c r="G73" s="49"/>
      <c r="H73" s="88" t="s">
        <v>883</v>
      </c>
      <c r="I73" s="58">
        <f>SUMIF(PCA!T:T,'Resumo por unidade'!H73,PCA!I:I)</f>
        <v>0</v>
      </c>
      <c r="J73" s="58">
        <v>59906.02</v>
      </c>
      <c r="K73" s="59">
        <f t="shared" si="4"/>
        <v>59906.02</v>
      </c>
      <c r="L73" s="49"/>
      <c r="M73" s="49"/>
    </row>
    <row r="74" spans="1:13" x14ac:dyDescent="0.25">
      <c r="A74" s="49"/>
      <c r="B74" s="49"/>
      <c r="C74" s="49"/>
      <c r="D74" s="49"/>
      <c r="E74" s="49"/>
      <c r="F74" s="49"/>
      <c r="G74" s="49"/>
      <c r="H74" s="88" t="s">
        <v>884</v>
      </c>
      <c r="I74" s="58">
        <f>SUMIF(PCA!T:T,'Resumo por unidade'!H74,PCA!I:I)</f>
        <v>0</v>
      </c>
      <c r="J74" s="58">
        <v>59906.02</v>
      </c>
      <c r="K74" s="59">
        <f t="shared" si="4"/>
        <v>59906.02</v>
      </c>
      <c r="L74" s="49"/>
      <c r="M74" s="49"/>
    </row>
    <row r="75" spans="1:13" x14ac:dyDescent="0.25">
      <c r="A75" s="49"/>
      <c r="B75" s="49"/>
      <c r="C75" s="49"/>
      <c r="D75" s="49"/>
      <c r="E75" s="49"/>
      <c r="F75" s="49"/>
      <c r="G75" s="49"/>
      <c r="H75" s="88" t="s">
        <v>231</v>
      </c>
      <c r="I75" s="58">
        <f>SUMIF(PCA!T:T,'Resumo por unidade'!H75,PCA!I:I)</f>
        <v>34000</v>
      </c>
      <c r="J75" s="58">
        <v>59906.02</v>
      </c>
      <c r="K75" s="59">
        <f t="shared" si="4"/>
        <v>25906.019999999997</v>
      </c>
      <c r="L75" s="49"/>
      <c r="M75" s="49"/>
    </row>
    <row r="76" spans="1:13" x14ac:dyDescent="0.25">
      <c r="A76" s="49"/>
      <c r="B76" s="49"/>
      <c r="C76" s="49"/>
      <c r="D76" s="49"/>
      <c r="E76" s="49"/>
      <c r="F76" s="49"/>
      <c r="G76" s="49"/>
      <c r="H76" s="88" t="s">
        <v>265</v>
      </c>
      <c r="I76" s="58">
        <f>SUMIF(PCA!T:T,'Resumo por unidade'!H76,PCA!I:I)</f>
        <v>1071753.95</v>
      </c>
      <c r="J76" s="58">
        <v>59906.02</v>
      </c>
      <c r="K76" s="59">
        <f t="shared" si="4"/>
        <v>-1011847.9299999999</v>
      </c>
      <c r="L76" s="49"/>
      <c r="M76" s="49"/>
    </row>
    <row r="77" spans="1:13" x14ac:dyDescent="0.25">
      <c r="A77" s="49"/>
      <c r="B77" s="49"/>
      <c r="C77" s="49"/>
      <c r="D77" s="49"/>
      <c r="E77" s="49"/>
      <c r="F77" s="49"/>
      <c r="G77" s="49"/>
      <c r="H77" s="88" t="s">
        <v>769</v>
      </c>
      <c r="I77" s="58">
        <f>SUMIF(PCA!T:T,'Resumo por unidade'!H77,PCA!I:I)</f>
        <v>39645.54</v>
      </c>
      <c r="J77" s="58">
        <v>59906.02</v>
      </c>
      <c r="K77" s="59">
        <f t="shared" ref="K77" si="13">J77-I77</f>
        <v>20260.479999999996</v>
      </c>
      <c r="L77" s="49"/>
      <c r="M77" s="49"/>
    </row>
    <row r="78" spans="1:13" x14ac:dyDescent="0.25">
      <c r="A78" s="49"/>
      <c r="B78" s="49"/>
      <c r="C78" s="49"/>
      <c r="D78" s="49"/>
      <c r="E78" s="49"/>
      <c r="F78" s="49"/>
      <c r="G78" s="49"/>
      <c r="H78" s="88" t="s">
        <v>885</v>
      </c>
      <c r="I78" s="58">
        <f>SUMIF(PCA!T:T,'Resumo por unidade'!H78,PCA!I:I)</f>
        <v>0</v>
      </c>
      <c r="J78" s="58">
        <v>59906.02</v>
      </c>
      <c r="K78" s="59">
        <f t="shared" si="4"/>
        <v>59906.02</v>
      </c>
      <c r="L78" s="49"/>
      <c r="M78" s="49"/>
    </row>
    <row r="79" spans="1:13" x14ac:dyDescent="0.25">
      <c r="A79" s="49"/>
      <c r="B79" s="49"/>
      <c r="C79" s="49"/>
      <c r="D79" s="49"/>
      <c r="E79" s="49"/>
      <c r="F79" s="49"/>
      <c r="G79" s="49"/>
      <c r="H79" s="88" t="s">
        <v>970</v>
      </c>
      <c r="I79" s="58">
        <f>SUMIF(PCA!T:T,'Resumo por unidade'!H79,PCA!I:I)</f>
        <v>241093</v>
      </c>
      <c r="J79" s="58">
        <v>59906.02</v>
      </c>
      <c r="K79" s="59">
        <f t="shared" ref="K79" si="14">J79-I79</f>
        <v>-181186.98</v>
      </c>
      <c r="L79" s="49"/>
      <c r="M79" s="49"/>
    </row>
    <row r="80" spans="1:13" x14ac:dyDescent="0.25">
      <c r="A80" s="49"/>
      <c r="B80" s="49"/>
      <c r="C80" s="49"/>
      <c r="D80" s="49"/>
      <c r="E80" s="49"/>
      <c r="F80" s="49"/>
      <c r="G80" s="49"/>
      <c r="H80" s="88" t="s">
        <v>886</v>
      </c>
      <c r="I80" s="58">
        <f>SUMIF(PCA!T:T,'Resumo por unidade'!H80,PCA!I:I)</f>
        <v>0</v>
      </c>
      <c r="J80" s="58">
        <v>59906.02</v>
      </c>
      <c r="K80" s="59">
        <f t="shared" si="4"/>
        <v>59906.02</v>
      </c>
      <c r="L80" s="49"/>
      <c r="M80" s="49"/>
    </row>
    <row r="81" spans="1:13" x14ac:dyDescent="0.25">
      <c r="A81" s="49"/>
      <c r="B81" s="49"/>
      <c r="C81" s="49"/>
      <c r="D81" s="49"/>
      <c r="E81" s="49"/>
      <c r="F81" s="49"/>
      <c r="G81" s="49"/>
      <c r="H81" s="88" t="s">
        <v>561</v>
      </c>
      <c r="I81" s="58">
        <f>SUMIF(PCA!T:T,'Resumo por unidade'!H81,PCA!I:I)</f>
        <v>5100</v>
      </c>
      <c r="J81" s="58">
        <v>59906.02</v>
      </c>
      <c r="K81" s="59">
        <f t="shared" ref="K81" si="15">J81-I81</f>
        <v>54806.02</v>
      </c>
      <c r="L81" s="49"/>
      <c r="M81" s="49"/>
    </row>
    <row r="82" spans="1:13" x14ac:dyDescent="0.25">
      <c r="A82" s="49"/>
      <c r="B82" s="49"/>
      <c r="C82" s="49"/>
      <c r="D82" s="49"/>
      <c r="E82" s="49"/>
      <c r="F82" s="49"/>
      <c r="G82" s="49"/>
      <c r="H82" s="88" t="s">
        <v>589</v>
      </c>
      <c r="I82" s="58">
        <f>SUMIF(PCA!T:T,'Resumo por unidade'!H82,PCA!I:I)</f>
        <v>790540.78</v>
      </c>
      <c r="J82" s="58">
        <v>59906.02</v>
      </c>
      <c r="K82" s="59">
        <f t="shared" si="4"/>
        <v>-730634.76</v>
      </c>
      <c r="L82" s="49"/>
      <c r="M82" s="49"/>
    </row>
    <row r="83" spans="1:13" x14ac:dyDescent="0.25">
      <c r="A83" s="49"/>
      <c r="B83" s="49"/>
      <c r="C83" s="49"/>
      <c r="D83" s="49"/>
      <c r="E83" s="49"/>
      <c r="F83" s="49"/>
      <c r="G83" s="49"/>
      <c r="H83" s="88" t="s">
        <v>162</v>
      </c>
      <c r="I83" s="58">
        <f>SUMIF(PCA!T:T,'Resumo por unidade'!H83,PCA!I:I)</f>
        <v>2996.7766666666666</v>
      </c>
      <c r="J83" s="58">
        <v>59906.02</v>
      </c>
      <c r="K83" s="59">
        <f t="shared" si="4"/>
        <v>56909.243333333332</v>
      </c>
      <c r="L83" s="49"/>
      <c r="M83" s="49"/>
    </row>
    <row r="84" spans="1:13" x14ac:dyDescent="0.25">
      <c r="A84" s="49"/>
      <c r="B84" s="49"/>
      <c r="C84" s="49"/>
      <c r="D84" s="49"/>
      <c r="E84" s="49"/>
      <c r="F84" s="49"/>
      <c r="G84" s="49"/>
      <c r="H84" s="88" t="s">
        <v>432</v>
      </c>
      <c r="I84" s="58">
        <f>SUMIF(PCA!T:T,'Resumo por unidade'!H84,PCA!I:I)</f>
        <v>39799.998650000001</v>
      </c>
      <c r="J84" s="58">
        <v>59906.02</v>
      </c>
      <c r="K84" s="59">
        <f t="shared" si="4"/>
        <v>20106.021349999995</v>
      </c>
      <c r="L84" s="49"/>
      <c r="M84" s="49"/>
    </row>
    <row r="85" spans="1:13" x14ac:dyDescent="0.25">
      <c r="A85" s="49"/>
      <c r="B85" s="49"/>
      <c r="C85" s="49"/>
      <c r="D85" s="49"/>
      <c r="E85" s="49"/>
      <c r="F85" s="49"/>
      <c r="G85" s="49"/>
      <c r="H85" s="88" t="s">
        <v>887</v>
      </c>
      <c r="I85" s="58">
        <f>SUMIF(PCA!T:T,'Resumo por unidade'!H85,PCA!I:I)</f>
        <v>0</v>
      </c>
      <c r="J85" s="58">
        <v>59906.02</v>
      </c>
      <c r="K85" s="59">
        <f t="shared" si="4"/>
        <v>59906.02</v>
      </c>
      <c r="L85" s="49"/>
      <c r="M85" s="49"/>
    </row>
    <row r="86" spans="1:13" x14ac:dyDescent="0.25">
      <c r="A86" s="49"/>
      <c r="B86" s="49"/>
      <c r="C86" s="49"/>
      <c r="D86" s="49"/>
      <c r="E86" s="49"/>
      <c r="F86" s="49"/>
      <c r="G86" s="49"/>
      <c r="H86" s="88" t="s">
        <v>401</v>
      </c>
      <c r="I86" s="58">
        <f>SUMIF(PCA!T:T,'Resumo por unidade'!H86,PCA!I:I)</f>
        <v>636180</v>
      </c>
      <c r="J86" s="58">
        <v>59906.02</v>
      </c>
      <c r="K86" s="59">
        <f t="shared" si="4"/>
        <v>-576273.98</v>
      </c>
      <c r="L86" s="49"/>
      <c r="M86" s="49"/>
    </row>
    <row r="87" spans="1:13" x14ac:dyDescent="0.25">
      <c r="A87" s="49"/>
      <c r="B87" s="49"/>
      <c r="C87" s="49"/>
      <c r="D87" s="49"/>
      <c r="E87" s="49"/>
      <c r="F87" s="49"/>
      <c r="G87" s="49"/>
      <c r="H87" s="88" t="s">
        <v>764</v>
      </c>
      <c r="I87" s="58">
        <f>SUMIF(PCA!T:T,'Resumo por unidade'!H87,PCA!I:I)</f>
        <v>3210</v>
      </c>
      <c r="J87" s="58">
        <v>59906.02</v>
      </c>
      <c r="K87" s="59">
        <f t="shared" ref="K87" si="16">J87-I87</f>
        <v>56696.02</v>
      </c>
      <c r="L87" s="49"/>
      <c r="M87" s="49"/>
    </row>
    <row r="88" spans="1:13" x14ac:dyDescent="0.25">
      <c r="A88" s="49"/>
      <c r="B88" s="49"/>
      <c r="C88" s="49"/>
      <c r="D88" s="49"/>
      <c r="E88" s="49"/>
      <c r="F88" s="49"/>
      <c r="G88" s="49"/>
      <c r="H88" s="88" t="s">
        <v>242</v>
      </c>
      <c r="I88" s="58">
        <f>SUMIF(PCA!T:T,'Resumo por unidade'!H88,PCA!I:I)</f>
        <v>9635</v>
      </c>
      <c r="J88" s="58">
        <v>59906.02</v>
      </c>
      <c r="K88" s="59">
        <f t="shared" si="4"/>
        <v>50271.02</v>
      </c>
      <c r="L88" s="49"/>
      <c r="M88" s="49"/>
    </row>
    <row r="89" spans="1:13" x14ac:dyDescent="0.25">
      <c r="A89" s="49"/>
      <c r="B89" s="49"/>
      <c r="C89" s="49"/>
      <c r="D89" s="49"/>
      <c r="E89" s="49"/>
      <c r="F89" s="49"/>
      <c r="G89" s="49"/>
      <c r="H89" s="88" t="s">
        <v>614</v>
      </c>
      <c r="I89" s="58">
        <f>SUMIF(PCA!T:T,'Resumo por unidade'!H89,PCA!I:I)</f>
        <v>398836</v>
      </c>
      <c r="J89" s="58">
        <v>59906.02</v>
      </c>
      <c r="K89" s="59">
        <f t="shared" si="4"/>
        <v>-338929.98</v>
      </c>
      <c r="L89" s="49"/>
      <c r="M89" s="49"/>
    </row>
    <row r="90" spans="1:13" x14ac:dyDescent="0.25">
      <c r="A90" s="49"/>
      <c r="B90" s="49"/>
      <c r="C90" s="49"/>
      <c r="D90" s="49"/>
      <c r="E90" s="49"/>
      <c r="F90" s="49"/>
      <c r="G90" s="49"/>
      <c r="H90" s="88" t="s">
        <v>888</v>
      </c>
      <c r="I90" s="58">
        <f>SUMIF(PCA!T:T,'Resumo por unidade'!H90,PCA!I:I)</f>
        <v>0</v>
      </c>
      <c r="J90" s="58">
        <v>59906.02</v>
      </c>
      <c r="K90" s="59">
        <f t="shared" si="4"/>
        <v>59906.02</v>
      </c>
      <c r="L90" s="49"/>
      <c r="M90" s="49"/>
    </row>
    <row r="91" spans="1:13" x14ac:dyDescent="0.25">
      <c r="A91" s="49"/>
      <c r="B91" s="49"/>
      <c r="C91" s="49"/>
      <c r="D91" s="49"/>
      <c r="E91" s="49"/>
      <c r="F91" s="49"/>
      <c r="G91" s="49"/>
      <c r="H91" s="88" t="s">
        <v>610</v>
      </c>
      <c r="I91" s="58">
        <f>SUMIF(PCA!T:T,'Resumo por unidade'!H91,PCA!I:I)</f>
        <v>14300</v>
      </c>
      <c r="J91" s="58">
        <v>59906.02</v>
      </c>
      <c r="K91" s="59">
        <f t="shared" si="4"/>
        <v>45606.02</v>
      </c>
      <c r="L91" s="49"/>
      <c r="M91" s="49"/>
    </row>
    <row r="92" spans="1:13" x14ac:dyDescent="0.25">
      <c r="A92" s="49"/>
      <c r="B92" s="49"/>
      <c r="C92" s="49"/>
      <c r="D92" s="49"/>
      <c r="E92" s="49"/>
      <c r="F92" s="49"/>
      <c r="G92" s="49"/>
      <c r="H92" s="88" t="s">
        <v>102</v>
      </c>
      <c r="I92" s="58">
        <f>SUMIF(PCA!T:T,'Resumo por unidade'!H92,PCA!I:I)</f>
        <v>37159.82</v>
      </c>
      <c r="J92" s="58">
        <v>59906.02</v>
      </c>
      <c r="K92" s="59">
        <f t="shared" si="4"/>
        <v>22746.199999999997</v>
      </c>
      <c r="L92" s="49"/>
      <c r="M92" s="49"/>
    </row>
    <row r="93" spans="1:13" x14ac:dyDescent="0.25">
      <c r="A93" s="49"/>
      <c r="B93" s="49"/>
      <c r="C93" s="49"/>
      <c r="D93" s="49"/>
      <c r="E93" s="49"/>
      <c r="F93" s="49"/>
      <c r="G93" s="49"/>
      <c r="H93" s="88" t="s">
        <v>59</v>
      </c>
      <c r="I93" s="58">
        <f>SUMIF(PCA!T:T,'Resumo por unidade'!H93,PCA!I:I)</f>
        <v>269000</v>
      </c>
      <c r="J93" s="58">
        <v>59906.02</v>
      </c>
      <c r="K93" s="59">
        <f t="shared" si="4"/>
        <v>-209093.98</v>
      </c>
      <c r="L93" s="49"/>
      <c r="M93" s="49"/>
    </row>
    <row r="94" spans="1:13" x14ac:dyDescent="0.25">
      <c r="A94" s="49"/>
      <c r="B94" s="49"/>
      <c r="C94" s="49"/>
      <c r="D94" s="49"/>
      <c r="E94" s="49"/>
      <c r="F94" s="49"/>
      <c r="G94" s="49"/>
      <c r="H94" s="88" t="s">
        <v>634</v>
      </c>
      <c r="I94" s="58">
        <f>SUMIF(PCA!T:T,'Resumo por unidade'!H94,PCA!I:I)</f>
        <v>82428</v>
      </c>
      <c r="J94" s="58">
        <v>59906.02</v>
      </c>
      <c r="K94" s="59">
        <f t="shared" si="4"/>
        <v>-22521.980000000003</v>
      </c>
      <c r="L94" s="49"/>
      <c r="M94" s="49"/>
    </row>
    <row r="95" spans="1:13" x14ac:dyDescent="0.25">
      <c r="A95" s="49"/>
      <c r="B95" s="49"/>
      <c r="C95" s="49"/>
      <c r="D95" s="49"/>
      <c r="E95" s="49"/>
      <c r="F95" s="49"/>
      <c r="G95" s="49"/>
      <c r="H95" s="88" t="s">
        <v>376</v>
      </c>
      <c r="I95" s="58">
        <f>SUMIF(PCA!T:T,'Resumo por unidade'!H95,PCA!I:I)</f>
        <v>2822521.67</v>
      </c>
      <c r="J95" s="58">
        <v>59906.02</v>
      </c>
      <c r="K95" s="59">
        <f t="shared" si="4"/>
        <v>-2762615.65</v>
      </c>
      <c r="L95" s="49"/>
      <c r="M95" s="49"/>
    </row>
    <row r="96" spans="1:13" x14ac:dyDescent="0.25">
      <c r="A96" s="49"/>
      <c r="B96" s="49"/>
      <c r="C96" s="49"/>
      <c r="D96" s="49"/>
      <c r="E96" s="49"/>
      <c r="F96" s="49"/>
      <c r="G96" s="49"/>
      <c r="H96" s="88" t="s">
        <v>555</v>
      </c>
      <c r="I96" s="58">
        <f>SUMIF(PCA!T:T,'Resumo por unidade'!H96,PCA!I:I)</f>
        <v>308765.14</v>
      </c>
      <c r="J96" s="58">
        <v>59906.02</v>
      </c>
      <c r="K96" s="59">
        <f t="shared" si="4"/>
        <v>-248859.12000000002</v>
      </c>
      <c r="L96" s="49"/>
      <c r="M96" s="49"/>
    </row>
    <row r="97" spans="1:13" x14ac:dyDescent="0.25">
      <c r="A97" s="49"/>
      <c r="B97" s="49"/>
      <c r="C97" s="49"/>
      <c r="D97" s="49"/>
      <c r="E97" s="49"/>
      <c r="F97" s="49"/>
      <c r="G97" s="49"/>
      <c r="H97" s="88" t="s">
        <v>149</v>
      </c>
      <c r="I97" s="58">
        <f>SUMIF(PCA!T:T,'Resumo por unidade'!H97,PCA!I:I)</f>
        <v>2324379.0649999999</v>
      </c>
      <c r="J97" s="58">
        <v>59906.02</v>
      </c>
      <c r="K97" s="59">
        <f t="shared" si="4"/>
        <v>-2264473.0449999999</v>
      </c>
      <c r="L97" s="49"/>
      <c r="M97" s="49"/>
    </row>
    <row r="98" spans="1:13" x14ac:dyDescent="0.25">
      <c r="A98" s="49"/>
      <c r="B98" s="49"/>
      <c r="C98" s="49"/>
      <c r="D98" s="49"/>
      <c r="E98" s="49"/>
      <c r="F98" s="49"/>
      <c r="G98" s="49"/>
      <c r="H98" s="88" t="s">
        <v>275</v>
      </c>
      <c r="I98" s="58">
        <f>SUMIF(PCA!T:T,'Resumo por unidade'!H98,PCA!I:I)</f>
        <v>6100791.4901999999</v>
      </c>
      <c r="J98" s="58">
        <v>59906.02</v>
      </c>
      <c r="K98" s="59">
        <f t="shared" si="4"/>
        <v>-6040885.4702000003</v>
      </c>
      <c r="L98" s="49"/>
      <c r="M98" s="49"/>
    </row>
    <row r="99" spans="1:13" x14ac:dyDescent="0.25">
      <c r="A99" s="49"/>
      <c r="B99" s="49"/>
      <c r="C99" s="49"/>
      <c r="D99" s="49"/>
      <c r="E99" s="49"/>
      <c r="F99" s="49"/>
      <c r="G99" s="49"/>
      <c r="H99" s="88" t="s">
        <v>463</v>
      </c>
      <c r="I99" s="58">
        <f>SUMIF(PCA!T:T,'Resumo por unidade'!H99,PCA!I:I)</f>
        <v>15657</v>
      </c>
      <c r="J99" s="58">
        <v>59906.02</v>
      </c>
      <c r="K99" s="59">
        <f t="shared" si="4"/>
        <v>44249.02</v>
      </c>
      <c r="L99" s="49"/>
      <c r="M99" s="49"/>
    </row>
    <row r="100" spans="1:13" x14ac:dyDescent="0.25">
      <c r="A100" s="49"/>
      <c r="B100" s="49"/>
      <c r="C100" s="49"/>
      <c r="D100" s="49"/>
      <c r="E100" s="49"/>
      <c r="F100" s="49"/>
      <c r="G100" s="49"/>
      <c r="H100" s="88" t="s">
        <v>889</v>
      </c>
      <c r="I100" s="58">
        <f>SUMIF(PCA!T:T,'Resumo por unidade'!H100,PCA!I:I)</f>
        <v>0</v>
      </c>
      <c r="J100" s="58">
        <v>59906.02</v>
      </c>
      <c r="K100" s="59">
        <f t="shared" si="4"/>
        <v>59906.02</v>
      </c>
      <c r="L100" s="49"/>
      <c r="M100" s="49"/>
    </row>
    <row r="101" spans="1:13" x14ac:dyDescent="0.25">
      <c r="A101" s="49"/>
      <c r="B101" s="49"/>
      <c r="C101" s="49"/>
      <c r="D101" s="49"/>
      <c r="E101" s="49"/>
      <c r="F101" s="49"/>
      <c r="G101" s="49"/>
      <c r="H101" s="88" t="s">
        <v>648</v>
      </c>
      <c r="I101" s="58">
        <f>SUMIF(PCA!T:T,'Resumo por unidade'!H101,PCA!I:I)</f>
        <v>7953</v>
      </c>
      <c r="J101" s="58">
        <v>59906.02</v>
      </c>
      <c r="K101" s="59">
        <f t="shared" si="4"/>
        <v>51953.02</v>
      </c>
      <c r="L101" s="49"/>
      <c r="M101" s="49"/>
    </row>
    <row r="102" spans="1:13" x14ac:dyDescent="0.25">
      <c r="A102" s="49"/>
      <c r="B102" s="49"/>
      <c r="C102" s="49"/>
      <c r="D102" s="49"/>
      <c r="E102" s="49"/>
      <c r="F102" s="49"/>
      <c r="G102" s="49"/>
      <c r="H102" s="88" t="s">
        <v>890</v>
      </c>
      <c r="I102" s="58">
        <f>SUMIF(PCA!T:T,'Resumo por unidade'!H102,PCA!I:I)</f>
        <v>0</v>
      </c>
      <c r="J102" s="58">
        <v>59906.02</v>
      </c>
      <c r="K102" s="59">
        <f t="shared" si="4"/>
        <v>59906.02</v>
      </c>
      <c r="L102" s="49"/>
      <c r="M102" s="49"/>
    </row>
    <row r="103" spans="1:13" x14ac:dyDescent="0.25">
      <c r="A103" s="49"/>
      <c r="B103" s="49"/>
      <c r="C103" s="49"/>
      <c r="D103" s="49"/>
      <c r="E103" s="49"/>
      <c r="F103" s="49"/>
      <c r="G103" s="49"/>
      <c r="H103" s="88" t="s">
        <v>785</v>
      </c>
      <c r="I103" s="58">
        <f>SUMIF(PCA!T:T,'Resumo por unidade'!H103,PCA!I:I)</f>
        <v>46656.4</v>
      </c>
      <c r="J103" s="58">
        <v>59906.02</v>
      </c>
      <c r="K103" s="59">
        <f>J103-I103</f>
        <v>13249.619999999995</v>
      </c>
      <c r="L103" s="49"/>
      <c r="M103" s="49"/>
    </row>
    <row r="104" spans="1:13" x14ac:dyDescent="0.25">
      <c r="A104" s="49"/>
      <c r="B104" s="49"/>
      <c r="C104" s="49"/>
      <c r="D104" s="49"/>
      <c r="E104" s="49"/>
      <c r="F104" s="49"/>
      <c r="G104" s="49"/>
      <c r="H104" s="88" t="s">
        <v>88</v>
      </c>
      <c r="I104" s="58">
        <f>SUMIF(PCA!T:T,'Resumo por unidade'!H104,PCA!I:I)</f>
        <v>450600.33849999995</v>
      </c>
      <c r="J104" s="58">
        <v>59906.02</v>
      </c>
      <c r="K104" s="59">
        <f t="shared" ref="K104" si="17">J104-I104</f>
        <v>-390694.31849999994</v>
      </c>
      <c r="L104" s="49"/>
      <c r="M104" s="49"/>
    </row>
    <row r="105" spans="1:13" x14ac:dyDescent="0.25">
      <c r="A105" s="49"/>
      <c r="B105" s="49"/>
      <c r="C105" s="49"/>
      <c r="D105" s="49"/>
      <c r="E105" s="49"/>
      <c r="F105" s="49"/>
      <c r="G105" s="49"/>
      <c r="H105" s="88" t="s">
        <v>110</v>
      </c>
      <c r="I105" s="58">
        <f>SUMIF(PCA!T:T,'Resumo por unidade'!H105,PCA!I:I)</f>
        <v>35000</v>
      </c>
      <c r="J105" s="58">
        <v>59906.02</v>
      </c>
      <c r="K105" s="59">
        <f t="shared" si="4"/>
        <v>24906.019999999997</v>
      </c>
      <c r="L105" s="49"/>
      <c r="M105" s="49"/>
    </row>
    <row r="106" spans="1:13" x14ac:dyDescent="0.25">
      <c r="A106" s="49"/>
      <c r="B106" s="49"/>
      <c r="C106" s="49"/>
      <c r="D106" s="49"/>
      <c r="E106" s="49"/>
      <c r="F106" s="49"/>
      <c r="G106" s="49"/>
      <c r="H106" s="88" t="s">
        <v>93</v>
      </c>
      <c r="I106" s="58">
        <f>SUMIF(PCA!T:T,'Resumo por unidade'!H106,PCA!I:I)</f>
        <v>308976.61</v>
      </c>
      <c r="J106" s="58">
        <v>59906.02</v>
      </c>
      <c r="K106" s="59">
        <f t="shared" si="4"/>
        <v>-249070.59</v>
      </c>
      <c r="L106" s="49"/>
      <c r="M106" s="49"/>
    </row>
    <row r="107" spans="1:13" x14ac:dyDescent="0.25">
      <c r="A107" s="49"/>
      <c r="B107" s="49"/>
      <c r="C107" s="49"/>
      <c r="D107" s="49"/>
      <c r="E107" s="49"/>
      <c r="F107" s="49"/>
      <c r="G107" s="49"/>
      <c r="H107" s="88" t="s">
        <v>270</v>
      </c>
      <c r="I107" s="58">
        <f>SUMIF(PCA!T:T,'Resumo por unidade'!H107,PCA!I:I)</f>
        <v>1617010.1461999954</v>
      </c>
      <c r="J107" s="58">
        <v>59906.02</v>
      </c>
      <c r="K107" s="59">
        <f t="shared" si="4"/>
        <v>-1557104.1261999954</v>
      </c>
      <c r="L107" s="49"/>
      <c r="M107" s="49"/>
    </row>
    <row r="108" spans="1:13" x14ac:dyDescent="0.25">
      <c r="A108" s="49"/>
      <c r="B108" s="49"/>
      <c r="C108" s="49"/>
      <c r="D108" s="49"/>
      <c r="E108" s="49"/>
      <c r="F108" s="49"/>
      <c r="G108" s="49"/>
      <c r="H108" s="88" t="s">
        <v>284</v>
      </c>
      <c r="I108" s="58">
        <f>SUMIF(PCA!T:T,'Resumo por unidade'!H108,PCA!I:I)</f>
        <v>6101289</v>
      </c>
      <c r="J108" s="58">
        <v>59906.02</v>
      </c>
      <c r="K108" s="59">
        <f t="shared" si="4"/>
        <v>-6041382.9800000004</v>
      </c>
      <c r="L108" s="49"/>
      <c r="M108" s="49"/>
    </row>
    <row r="109" spans="1:13" x14ac:dyDescent="0.25">
      <c r="A109" s="49"/>
      <c r="B109" s="49"/>
      <c r="C109" s="49"/>
      <c r="D109" s="49"/>
      <c r="E109" s="49"/>
      <c r="F109" s="49"/>
      <c r="G109" s="49"/>
      <c r="H109" s="88" t="s">
        <v>670</v>
      </c>
      <c r="I109" s="58">
        <f>SUMIF(PCA!T:T,'Resumo por unidade'!H109,PCA!I:I)</f>
        <v>0</v>
      </c>
      <c r="J109" s="58">
        <v>59906.02</v>
      </c>
      <c r="K109" s="59">
        <f t="shared" si="4"/>
        <v>59906.02</v>
      </c>
      <c r="L109" s="49"/>
      <c r="M109" s="49"/>
    </row>
    <row r="110" spans="1:13" x14ac:dyDescent="0.25">
      <c r="A110" s="49"/>
      <c r="B110" s="49"/>
      <c r="C110" s="49"/>
      <c r="D110" s="49"/>
      <c r="E110" s="49"/>
      <c r="F110" s="49"/>
      <c r="G110" s="49"/>
      <c r="H110" s="88" t="s">
        <v>891</v>
      </c>
      <c r="I110" s="58">
        <f>SUMIF(PCA!T:T,'Resumo por unidade'!H110,PCA!I:I)</f>
        <v>0</v>
      </c>
      <c r="J110" s="58">
        <v>59906.02</v>
      </c>
      <c r="K110" s="59">
        <f t="shared" si="4"/>
        <v>59906.02</v>
      </c>
      <c r="L110" s="49"/>
      <c r="M110" s="49"/>
    </row>
    <row r="111" spans="1:13" x14ac:dyDescent="0.25">
      <c r="A111" s="49"/>
      <c r="B111" s="49"/>
      <c r="C111" s="49"/>
      <c r="D111" s="49"/>
      <c r="E111" s="49"/>
      <c r="F111" s="49"/>
      <c r="G111" s="49"/>
      <c r="H111" s="88" t="s">
        <v>468</v>
      </c>
      <c r="I111" s="58">
        <f>SUMIF(PCA!T:T,'Resumo por unidade'!H111,PCA!I:I)</f>
        <v>56066.258549999999</v>
      </c>
      <c r="J111" s="58">
        <v>59906.02</v>
      </c>
      <c r="K111" s="59">
        <f t="shared" si="4"/>
        <v>3839.7614499999981</v>
      </c>
      <c r="L111" s="49"/>
      <c r="M111" s="49"/>
    </row>
    <row r="112" spans="1:13" x14ac:dyDescent="0.25">
      <c r="A112" s="49"/>
      <c r="B112" s="49"/>
      <c r="C112" s="49"/>
      <c r="D112" s="49"/>
      <c r="E112" s="49"/>
      <c r="F112" s="49"/>
      <c r="G112" s="49"/>
      <c r="H112" s="88" t="s">
        <v>407</v>
      </c>
      <c r="I112" s="58">
        <f>SUMIF(PCA!T:T,'Resumo por unidade'!H112,PCA!I:I)</f>
        <v>300000</v>
      </c>
      <c r="J112" s="58">
        <v>59906.02</v>
      </c>
      <c r="K112" s="59">
        <f t="shared" si="4"/>
        <v>-240093.98</v>
      </c>
      <c r="L112" s="49"/>
      <c r="M112" s="49"/>
    </row>
    <row r="113" spans="1:13" x14ac:dyDescent="0.25">
      <c r="A113" s="49"/>
      <c r="B113" s="49"/>
      <c r="C113" s="49"/>
      <c r="D113" s="49"/>
      <c r="E113" s="49"/>
      <c r="F113" s="49"/>
      <c r="G113" s="49"/>
      <c r="H113" s="88" t="s">
        <v>684</v>
      </c>
      <c r="I113" s="58">
        <f>SUMIF(PCA!T:T,'Resumo por unidade'!H113,PCA!I:I)</f>
        <v>111680</v>
      </c>
      <c r="J113" s="58">
        <v>59906.02</v>
      </c>
      <c r="K113" s="59">
        <f t="shared" si="4"/>
        <v>-51773.98</v>
      </c>
      <c r="L113" s="49"/>
      <c r="M113" s="49"/>
    </row>
    <row r="114" spans="1:13" x14ac:dyDescent="0.25">
      <c r="A114" s="49"/>
      <c r="B114" s="49"/>
      <c r="C114" s="49"/>
      <c r="D114" s="49"/>
      <c r="E114" s="49"/>
      <c r="F114" s="49"/>
      <c r="G114" s="49"/>
      <c r="H114" s="88" t="s">
        <v>429</v>
      </c>
      <c r="I114" s="58">
        <f>SUMIF(PCA!T:T,'Resumo por unidade'!H114,PCA!I:I)</f>
        <v>7291095.7599999998</v>
      </c>
      <c r="J114" s="58">
        <v>59906.02</v>
      </c>
      <c r="K114" s="59">
        <f t="shared" si="4"/>
        <v>-7231189.7400000002</v>
      </c>
      <c r="L114" s="49"/>
      <c r="M114" s="49"/>
    </row>
    <row r="115" spans="1:13" x14ac:dyDescent="0.25">
      <c r="A115" s="49"/>
      <c r="B115" s="49"/>
      <c r="C115" s="49"/>
      <c r="D115" s="49"/>
      <c r="E115" s="49"/>
      <c r="F115" s="49"/>
      <c r="G115" s="49"/>
      <c r="H115" s="88" t="s">
        <v>482</v>
      </c>
      <c r="I115" s="58">
        <f>SUMIF(PCA!T:T,'Resumo por unidade'!H115,PCA!I:I)</f>
        <v>100000</v>
      </c>
      <c r="J115" s="58">
        <v>59906.02</v>
      </c>
      <c r="K115" s="59">
        <f t="shared" si="4"/>
        <v>-40093.980000000003</v>
      </c>
      <c r="L115" s="49"/>
      <c r="M115" s="49"/>
    </row>
    <row r="116" spans="1:13" x14ac:dyDescent="0.25">
      <c r="A116" s="49"/>
      <c r="B116" s="49"/>
      <c r="C116" s="49"/>
      <c r="D116" s="49"/>
      <c r="E116" s="49"/>
      <c r="F116" s="49"/>
      <c r="G116" s="49"/>
      <c r="H116" s="88" t="s">
        <v>365</v>
      </c>
      <c r="I116" s="58">
        <f>SUMIF(PCA!T:T,'Resumo por unidade'!H116,PCA!I:I)</f>
        <v>7444128.6267999997</v>
      </c>
      <c r="J116" s="58">
        <v>59906.02</v>
      </c>
      <c r="K116" s="59">
        <f t="shared" si="4"/>
        <v>-7384222.6068000002</v>
      </c>
      <c r="L116" s="49"/>
      <c r="M116" s="49"/>
    </row>
    <row r="117" spans="1:13" x14ac:dyDescent="0.25">
      <c r="A117" s="49"/>
      <c r="B117" s="49"/>
      <c r="C117" s="49"/>
      <c r="D117" s="49"/>
      <c r="E117" s="49"/>
      <c r="F117" s="49"/>
      <c r="G117" s="49"/>
      <c r="H117" s="88" t="s">
        <v>441</v>
      </c>
      <c r="I117" s="58">
        <f>SUMIF(PCA!T:T,'Resumo por unidade'!H117,PCA!I:I)</f>
        <v>181742.79759999999</v>
      </c>
      <c r="J117" s="58">
        <v>59906.02</v>
      </c>
      <c r="K117" s="59">
        <f t="shared" si="4"/>
        <v>-121836.7776</v>
      </c>
      <c r="L117" s="49"/>
      <c r="M117" s="49"/>
    </row>
    <row r="118" spans="1:13" x14ac:dyDescent="0.25">
      <c r="A118" s="49"/>
      <c r="B118" s="49"/>
      <c r="C118" s="49"/>
      <c r="D118" s="49"/>
      <c r="E118" s="49"/>
      <c r="F118" s="49"/>
      <c r="G118" s="49"/>
      <c r="H118" s="88" t="s">
        <v>478</v>
      </c>
      <c r="I118" s="58">
        <f>SUMIF(PCA!T:T,'Resumo por unidade'!H118,PCA!I:I)</f>
        <v>425810</v>
      </c>
      <c r="J118" s="58">
        <v>59906.02</v>
      </c>
      <c r="K118" s="59">
        <f t="shared" si="4"/>
        <v>-365903.98</v>
      </c>
      <c r="L118" s="49"/>
      <c r="M118" s="49"/>
    </row>
    <row r="119" spans="1:13" x14ac:dyDescent="0.25">
      <c r="A119" s="49"/>
      <c r="B119" s="49"/>
      <c r="C119" s="49"/>
      <c r="D119" s="49"/>
      <c r="E119" s="49"/>
      <c r="F119" s="49"/>
      <c r="G119" s="49"/>
      <c r="H119" s="88" t="s">
        <v>382</v>
      </c>
      <c r="I119" s="58">
        <f>SUMIF(PCA!T:T,'Resumo por unidade'!H119,PCA!I:I)</f>
        <v>2139585</v>
      </c>
      <c r="J119" s="58">
        <v>59906.02</v>
      </c>
      <c r="K119" s="59">
        <f t="shared" si="4"/>
        <v>-2079678.98</v>
      </c>
      <c r="L119" s="49"/>
      <c r="M119" s="49"/>
    </row>
    <row r="120" spans="1:13" x14ac:dyDescent="0.25">
      <c r="A120" s="49"/>
      <c r="B120" s="49"/>
      <c r="C120" s="49"/>
      <c r="D120" s="49"/>
      <c r="E120" s="49"/>
      <c r="F120" s="49"/>
      <c r="G120" s="49"/>
      <c r="H120" s="88" t="s">
        <v>358</v>
      </c>
      <c r="I120" s="58">
        <f>SUMIF(PCA!T:T,'Resumo por unidade'!H120,PCA!I:I)</f>
        <v>21775235</v>
      </c>
      <c r="J120" s="58">
        <v>59906.02</v>
      </c>
      <c r="K120" s="59">
        <f t="shared" si="4"/>
        <v>-21715328.98</v>
      </c>
      <c r="L120" s="49"/>
      <c r="M120" s="49"/>
    </row>
    <row r="121" spans="1:13" x14ac:dyDescent="0.25">
      <c r="A121" s="49"/>
      <c r="B121" s="49"/>
      <c r="C121" s="49"/>
      <c r="D121" s="49"/>
      <c r="E121" s="49"/>
      <c r="F121" s="49"/>
      <c r="G121" s="49"/>
      <c r="H121" s="88" t="s">
        <v>413</v>
      </c>
      <c r="I121" s="58">
        <f>SUMIF(PCA!T:T,'Resumo por unidade'!H121,PCA!I:I)</f>
        <v>390986.25</v>
      </c>
      <c r="J121" s="58">
        <v>59906.02</v>
      </c>
      <c r="K121" s="59">
        <f t="shared" si="4"/>
        <v>-331080.23</v>
      </c>
      <c r="L121" s="49"/>
      <c r="M121" s="49"/>
    </row>
    <row r="122" spans="1:13" x14ac:dyDescent="0.25">
      <c r="A122" s="49"/>
      <c r="B122" s="49"/>
      <c r="C122" s="49"/>
      <c r="D122" s="49"/>
      <c r="E122" s="49"/>
      <c r="F122" s="49"/>
      <c r="G122" s="49"/>
      <c r="H122" s="88" t="s">
        <v>537</v>
      </c>
      <c r="I122" s="58">
        <f>SUMIF(PCA!T:T,'Resumo por unidade'!H122,PCA!I:I)</f>
        <v>24179</v>
      </c>
      <c r="J122" s="58">
        <v>59906.02</v>
      </c>
      <c r="K122" s="59">
        <f t="shared" si="4"/>
        <v>35727.019999999997</v>
      </c>
      <c r="L122" s="49"/>
      <c r="M122" s="49"/>
    </row>
    <row r="123" spans="1:13" x14ac:dyDescent="0.25">
      <c r="A123" s="49"/>
      <c r="B123" s="49"/>
      <c r="C123" s="49"/>
      <c r="D123" s="49"/>
      <c r="E123" s="49"/>
      <c r="F123" s="49"/>
      <c r="G123" s="49"/>
      <c r="H123" s="88" t="s">
        <v>370</v>
      </c>
      <c r="I123" s="58">
        <f>SUMIF(PCA!T:T,'Resumo por unidade'!H123,PCA!I:I)</f>
        <v>4712166.8142583296</v>
      </c>
      <c r="J123" s="58">
        <v>59906.02</v>
      </c>
      <c r="K123" s="59">
        <f t="shared" si="4"/>
        <v>-4652260.79425833</v>
      </c>
      <c r="L123" s="49"/>
      <c r="M123" s="49"/>
    </row>
    <row r="124" spans="1:13" x14ac:dyDescent="0.25">
      <c r="A124" s="49"/>
      <c r="B124" s="49"/>
      <c r="C124" s="49"/>
      <c r="D124" s="49"/>
      <c r="E124" s="49"/>
      <c r="F124" s="49"/>
      <c r="G124" s="49"/>
      <c r="H124" s="88" t="s">
        <v>540</v>
      </c>
      <c r="I124" s="58">
        <f>SUMIF(PCA!T:T,'Resumo por unidade'!H124,PCA!I:I)</f>
        <v>0</v>
      </c>
      <c r="J124" s="58">
        <v>59906.02</v>
      </c>
      <c r="K124" s="59">
        <f t="shared" si="4"/>
        <v>59906.02</v>
      </c>
      <c r="L124" s="49"/>
      <c r="M124" s="49"/>
    </row>
    <row r="125" spans="1:13" x14ac:dyDescent="0.25">
      <c r="A125" s="49"/>
      <c r="B125" s="49"/>
      <c r="C125" s="49"/>
      <c r="D125" s="49"/>
      <c r="E125" s="49"/>
      <c r="F125" s="49"/>
      <c r="G125" s="49"/>
      <c r="H125" s="88" t="s">
        <v>508</v>
      </c>
      <c r="I125" s="58">
        <f>SUMIF(PCA!T:T,'Resumo por unidade'!H125,PCA!I:I)</f>
        <v>2982859.37</v>
      </c>
      <c r="J125" s="58">
        <v>59906.02</v>
      </c>
      <c r="K125" s="59">
        <f t="shared" si="4"/>
        <v>-2922953.35</v>
      </c>
      <c r="L125" s="49"/>
      <c r="M125" s="49"/>
    </row>
    <row r="126" spans="1:13" x14ac:dyDescent="0.25">
      <c r="A126" s="49"/>
      <c r="B126" s="49"/>
      <c r="C126" s="49"/>
      <c r="D126" s="49"/>
      <c r="E126" s="49"/>
      <c r="F126" s="49"/>
      <c r="G126" s="49"/>
      <c r="H126" s="88" t="s">
        <v>474</v>
      </c>
      <c r="I126" s="58">
        <f>SUMIF(PCA!T:T,'Resumo por unidade'!H126,PCA!I:I)</f>
        <v>50723.904949999996</v>
      </c>
      <c r="J126" s="58">
        <v>59906.02</v>
      </c>
      <c r="K126" s="59">
        <f t="shared" si="4"/>
        <v>9182.1150500000003</v>
      </c>
      <c r="L126" s="49"/>
      <c r="M126" s="49"/>
    </row>
    <row r="127" spans="1:13" x14ac:dyDescent="0.25">
      <c r="A127" s="49"/>
      <c r="B127" s="49"/>
      <c r="C127" s="49"/>
      <c r="D127" s="49"/>
      <c r="E127" s="49"/>
      <c r="F127" s="49"/>
      <c r="G127" s="49"/>
      <c r="H127" s="88" t="s">
        <v>450</v>
      </c>
      <c r="I127" s="58">
        <f>SUMIF(PCA!T:T,'Resumo por unidade'!H127,PCA!I:I)</f>
        <v>186465.52</v>
      </c>
      <c r="J127" s="58">
        <v>59906.02</v>
      </c>
      <c r="K127" s="59">
        <f t="shared" si="4"/>
        <v>-126559.5</v>
      </c>
      <c r="L127" s="49"/>
      <c r="M127" s="49"/>
    </row>
    <row r="128" spans="1:13" x14ac:dyDescent="0.25">
      <c r="A128" s="49"/>
      <c r="B128" s="49"/>
      <c r="C128" s="49"/>
      <c r="D128" s="49"/>
      <c r="E128" s="49"/>
      <c r="F128" s="49"/>
      <c r="G128" s="49"/>
      <c r="H128" s="88" t="s">
        <v>795</v>
      </c>
      <c r="I128" s="58">
        <f>SUMIF(PCA!T:T,'Resumo por unidade'!H128,PCA!I:I)</f>
        <v>53295</v>
      </c>
      <c r="J128" s="58">
        <v>59906.02</v>
      </c>
      <c r="K128" s="59">
        <f t="shared" ref="K128" si="18">J128-I128</f>
        <v>6611.0199999999968</v>
      </c>
      <c r="L128" s="49"/>
      <c r="M128" s="49"/>
    </row>
    <row r="129" spans="1:13" x14ac:dyDescent="0.25">
      <c r="A129" s="49"/>
      <c r="B129" s="49"/>
      <c r="C129" s="49"/>
      <c r="D129" s="49"/>
      <c r="E129" s="49"/>
      <c r="F129" s="49"/>
      <c r="G129" s="49"/>
      <c r="H129" s="88" t="s">
        <v>391</v>
      </c>
      <c r="I129" s="58">
        <f>SUMIF(PCA!T:T,'Resumo por unidade'!H129,PCA!I:I)</f>
        <v>7057859.7627083333</v>
      </c>
      <c r="J129" s="58">
        <v>59906.02</v>
      </c>
      <c r="K129" s="59">
        <f t="shared" si="4"/>
        <v>-6997953.7427083338</v>
      </c>
      <c r="L129" s="49"/>
      <c r="M129" s="49"/>
    </row>
    <row r="130" spans="1:13" x14ac:dyDescent="0.25">
      <c r="A130" s="49"/>
      <c r="B130" s="49"/>
      <c r="C130" s="49"/>
      <c r="D130" s="49"/>
      <c r="E130" s="49"/>
      <c r="F130" s="49"/>
      <c r="G130" s="49"/>
      <c r="H130" s="88" t="s">
        <v>200</v>
      </c>
      <c r="I130" s="58">
        <f>SUMIF(PCA!T:T,'Resumo por unidade'!H130,PCA!I:I)</f>
        <v>52456.68</v>
      </c>
      <c r="J130" s="58">
        <v>59906.02</v>
      </c>
      <c r="K130" s="59">
        <f t="shared" ref="K130:K146" si="19">J130-I130</f>
        <v>7449.3399999999965</v>
      </c>
      <c r="L130" s="49"/>
      <c r="M130" s="49"/>
    </row>
    <row r="131" spans="1:13" x14ac:dyDescent="0.25">
      <c r="A131" s="49"/>
      <c r="B131" s="49"/>
      <c r="C131" s="49"/>
      <c r="D131" s="49"/>
      <c r="E131" s="49"/>
      <c r="F131" s="49"/>
      <c r="G131" s="49"/>
      <c r="H131" s="88" t="s">
        <v>70</v>
      </c>
      <c r="I131" s="58">
        <f>SUMIF(PCA!T:T,'Resumo por unidade'!H131,PCA!I:I)</f>
        <v>92120.020799999998</v>
      </c>
      <c r="J131" s="58">
        <v>59906.02</v>
      </c>
      <c r="K131" s="59">
        <f t="shared" si="19"/>
        <v>-32214.000800000002</v>
      </c>
      <c r="L131" s="49"/>
      <c r="M131" s="49"/>
    </row>
    <row r="132" spans="1:13" x14ac:dyDescent="0.25">
      <c r="A132" s="49"/>
      <c r="B132" s="49"/>
      <c r="C132" s="49"/>
      <c r="D132" s="49"/>
      <c r="E132" s="49"/>
      <c r="F132" s="49"/>
      <c r="G132" s="49"/>
      <c r="H132" s="88" t="s">
        <v>531</v>
      </c>
      <c r="I132" s="58">
        <f>SUMIF(PCA!T:T,'Resumo por unidade'!H132,PCA!I:I)</f>
        <v>0</v>
      </c>
      <c r="J132" s="58">
        <v>59906.02</v>
      </c>
      <c r="K132" s="59">
        <f t="shared" si="19"/>
        <v>59906.02</v>
      </c>
      <c r="L132" s="49"/>
      <c r="M132" s="49"/>
    </row>
    <row r="133" spans="1:13" x14ac:dyDescent="0.25">
      <c r="A133" s="49"/>
      <c r="B133" s="49"/>
      <c r="C133" s="49"/>
      <c r="D133" s="49"/>
      <c r="E133" s="49"/>
      <c r="F133" s="49"/>
      <c r="G133" s="49"/>
      <c r="H133" s="88" t="s">
        <v>661</v>
      </c>
      <c r="I133" s="58">
        <f>SUMIF(PCA!T:T,'Resumo por unidade'!H133,PCA!I:I)</f>
        <v>10560</v>
      </c>
      <c r="J133" s="58">
        <v>59906.02</v>
      </c>
      <c r="K133" s="59">
        <f t="shared" si="19"/>
        <v>49346.02</v>
      </c>
      <c r="L133" s="49"/>
      <c r="M133" s="49"/>
    </row>
    <row r="134" spans="1:13" x14ac:dyDescent="0.25">
      <c r="A134" s="49"/>
      <c r="B134" s="49"/>
      <c r="C134" s="49"/>
      <c r="D134" s="49"/>
      <c r="E134" s="49"/>
      <c r="F134" s="49"/>
      <c r="G134" s="49"/>
      <c r="H134" s="88" t="s">
        <v>352</v>
      </c>
      <c r="I134" s="58">
        <f>SUMIF(PCA!T:T,'Resumo por unidade'!H134,PCA!I:I)</f>
        <v>9230520.790000001</v>
      </c>
      <c r="J134" s="58">
        <v>59906.02</v>
      </c>
      <c r="K134" s="59">
        <f t="shared" si="19"/>
        <v>-9170614.7700000014</v>
      </c>
      <c r="L134" s="49"/>
      <c r="M134" s="49"/>
    </row>
    <row r="135" spans="1:13" x14ac:dyDescent="0.25">
      <c r="A135" s="49"/>
      <c r="B135" s="49"/>
      <c r="C135" s="49"/>
      <c r="D135" s="49"/>
      <c r="E135" s="49"/>
      <c r="F135" s="49"/>
      <c r="G135" s="49"/>
      <c r="H135" s="88" t="s">
        <v>155</v>
      </c>
      <c r="I135" s="58">
        <f>SUMIF(PCA!T:T,'Resumo por unidade'!H135,PCA!I:I)</f>
        <v>13208</v>
      </c>
      <c r="J135" s="58">
        <v>59906.02</v>
      </c>
      <c r="K135" s="59">
        <f t="shared" ref="K135" si="20">J135-I135</f>
        <v>46698.02</v>
      </c>
      <c r="L135" s="49"/>
      <c r="M135" s="49"/>
    </row>
    <row r="136" spans="1:13" x14ac:dyDescent="0.25">
      <c r="A136" s="49"/>
      <c r="B136" s="49"/>
      <c r="C136" s="49"/>
      <c r="D136" s="49"/>
      <c r="E136" s="49"/>
      <c r="F136" s="49"/>
      <c r="G136" s="49"/>
      <c r="H136" s="88" t="s">
        <v>75</v>
      </c>
      <c r="I136" s="58">
        <f>SUMIF(PCA!T:T,'Resumo por unidade'!H136,PCA!I:I)</f>
        <v>7403.04</v>
      </c>
      <c r="J136" s="58">
        <v>59906.02</v>
      </c>
      <c r="K136" s="59">
        <f>J136-I136</f>
        <v>52502.979999999996</v>
      </c>
      <c r="L136" s="49"/>
      <c r="M136" s="49"/>
    </row>
    <row r="137" spans="1:13" x14ac:dyDescent="0.25">
      <c r="A137" s="49"/>
      <c r="B137" s="49"/>
      <c r="C137" s="49"/>
      <c r="D137" s="49"/>
      <c r="E137" s="49"/>
      <c r="F137" s="49"/>
      <c r="G137" s="49"/>
      <c r="H137" s="88" t="s">
        <v>892</v>
      </c>
      <c r="I137" s="58">
        <f>SUMIF(PCA!T:T,'Resumo por unidade'!H137,PCA!I:I)</f>
        <v>0</v>
      </c>
      <c r="J137" s="58">
        <v>59906.02</v>
      </c>
      <c r="K137" s="59">
        <f t="shared" si="19"/>
        <v>59906.02</v>
      </c>
      <c r="L137" s="49"/>
      <c r="M137" s="49"/>
    </row>
    <row r="138" spans="1:13" x14ac:dyDescent="0.25">
      <c r="A138" s="49"/>
      <c r="B138" s="49"/>
      <c r="C138" s="49"/>
      <c r="D138" s="49"/>
      <c r="E138" s="49"/>
      <c r="F138" s="49"/>
      <c r="G138" s="49"/>
      <c r="H138" s="88" t="s">
        <v>256</v>
      </c>
      <c r="I138" s="58">
        <f>SUMIF(PCA!T:T,'Resumo por unidade'!H138,PCA!I:I)</f>
        <v>42235.61</v>
      </c>
      <c r="J138" s="58">
        <v>59906.02</v>
      </c>
      <c r="K138" s="59">
        <f t="shared" si="19"/>
        <v>17670.409999999996</v>
      </c>
      <c r="L138" s="49"/>
      <c r="M138" s="49"/>
    </row>
    <row r="139" spans="1:13" x14ac:dyDescent="0.25">
      <c r="A139" s="49"/>
      <c r="B139" s="49"/>
      <c r="C139" s="49"/>
      <c r="D139" s="49"/>
      <c r="E139" s="49"/>
      <c r="F139" s="49"/>
      <c r="G139" s="49"/>
      <c r="H139" s="98" t="s">
        <v>319</v>
      </c>
      <c r="I139" s="58">
        <f>SUMIF(PCA!T:T,'Resumo por unidade'!H139,PCA!I:I)</f>
        <v>18035.62</v>
      </c>
      <c r="J139" s="58">
        <v>59906.02</v>
      </c>
      <c r="K139" s="59">
        <f t="shared" si="19"/>
        <v>41870.399999999994</v>
      </c>
      <c r="L139" s="49"/>
      <c r="M139" s="49"/>
    </row>
    <row r="140" spans="1:13" x14ac:dyDescent="0.25">
      <c r="A140" s="49"/>
      <c r="B140" s="49"/>
      <c r="C140" s="49"/>
      <c r="D140" s="49"/>
      <c r="E140" s="49"/>
      <c r="F140" s="49"/>
      <c r="G140" s="49"/>
      <c r="H140" s="98" t="s">
        <v>53</v>
      </c>
      <c r="I140" s="58">
        <f>SUMIF(PCA!T:T,'Resumo por unidade'!H140,PCA!I:I)</f>
        <v>2564830.5099999998</v>
      </c>
      <c r="J140" s="58">
        <v>59906.02</v>
      </c>
      <c r="K140" s="59">
        <f>J140-I140</f>
        <v>-2504924.4899999998</v>
      </c>
      <c r="L140" s="49"/>
      <c r="M140" s="49"/>
    </row>
    <row r="141" spans="1:13" x14ac:dyDescent="0.25">
      <c r="A141" s="49"/>
      <c r="B141" s="49"/>
      <c r="C141" s="49"/>
      <c r="D141" s="49"/>
      <c r="E141" s="49"/>
      <c r="F141" s="49"/>
      <c r="G141" s="49"/>
      <c r="H141" s="88" t="s">
        <v>35</v>
      </c>
      <c r="I141" s="83">
        <f>SUMIF(PCA!T:T,'Resumo por unidade'!H141,PCA!I:I)</f>
        <v>90000</v>
      </c>
      <c r="J141" s="58">
        <v>59906.02</v>
      </c>
      <c r="K141" s="59">
        <f t="shared" si="19"/>
        <v>-30093.980000000003</v>
      </c>
      <c r="L141" s="49"/>
      <c r="M141" s="49"/>
    </row>
    <row r="142" spans="1:13" x14ac:dyDescent="0.25">
      <c r="A142" s="49"/>
      <c r="B142" s="49"/>
      <c r="C142" s="49"/>
      <c r="D142" s="49"/>
      <c r="E142" s="49"/>
      <c r="F142" s="49"/>
      <c r="G142" s="49"/>
      <c r="H142" s="88" t="s">
        <v>206</v>
      </c>
      <c r="I142" s="58">
        <f>SUMIF(PCA!T:T,'Resumo por unidade'!H142,PCA!I:I)</f>
        <v>12317504.710000001</v>
      </c>
      <c r="J142" s="58">
        <v>59906.02</v>
      </c>
      <c r="K142" s="59">
        <f t="shared" si="19"/>
        <v>-12257598.690000001</v>
      </c>
      <c r="L142" s="49"/>
      <c r="M142" s="49"/>
    </row>
    <row r="143" spans="1:13" x14ac:dyDescent="0.25">
      <c r="A143" s="49"/>
      <c r="B143" s="49"/>
      <c r="C143" s="49"/>
      <c r="D143" s="49"/>
      <c r="E143" s="49"/>
      <c r="F143" s="49"/>
      <c r="G143" s="49"/>
      <c r="H143" s="88" t="s">
        <v>167</v>
      </c>
      <c r="I143" s="58">
        <f>SUMIF(PCA!T:T,'Resumo por unidade'!H143,PCA!I:I)</f>
        <v>26431572.164000001</v>
      </c>
      <c r="J143" s="58">
        <v>59906.02</v>
      </c>
      <c r="K143" s="59">
        <f t="shared" si="19"/>
        <v>-26371666.144000001</v>
      </c>
      <c r="L143" s="49"/>
      <c r="M143" s="49"/>
    </row>
    <row r="144" spans="1:13" x14ac:dyDescent="0.25">
      <c r="A144" s="49"/>
      <c r="B144" s="49"/>
      <c r="C144" s="49"/>
      <c r="D144" s="49"/>
      <c r="E144" s="49"/>
      <c r="F144" s="49"/>
      <c r="G144" s="49"/>
      <c r="H144" s="88" t="s">
        <v>252</v>
      </c>
      <c r="I144" s="58">
        <f>SUMIF(PCA!T:T,'Resumo por unidade'!H144,PCA!I:I)</f>
        <v>38748.269999999997</v>
      </c>
      <c r="J144" s="58">
        <v>59906.02</v>
      </c>
      <c r="K144" s="59">
        <f t="shared" si="19"/>
        <v>21157.75</v>
      </c>
      <c r="L144" s="49"/>
      <c r="M144" s="49"/>
    </row>
    <row r="145" spans="1:13" x14ac:dyDescent="0.25">
      <c r="A145" s="49"/>
      <c r="B145" s="49"/>
      <c r="C145" s="49"/>
      <c r="D145" s="49"/>
      <c r="E145" s="49"/>
      <c r="F145" s="49"/>
      <c r="G145" s="49"/>
      <c r="H145" s="88" t="s">
        <v>754</v>
      </c>
      <c r="I145" s="58">
        <f>SUMIF(PCA!T:T,'Resumo por unidade'!H145,PCA!I:I)</f>
        <v>32719.39</v>
      </c>
      <c r="J145" s="58">
        <v>59906.02</v>
      </c>
      <c r="K145" s="59">
        <f t="shared" ref="K145" si="21">J145-I145</f>
        <v>27186.629999999997</v>
      </c>
      <c r="L145" s="49"/>
      <c r="M145" s="49"/>
    </row>
    <row r="146" spans="1:13" x14ac:dyDescent="0.25">
      <c r="A146" s="49"/>
      <c r="B146" s="49"/>
      <c r="C146" s="49"/>
      <c r="D146" s="49"/>
      <c r="E146" s="49"/>
      <c r="F146" s="49"/>
      <c r="G146" s="49"/>
      <c r="H146" s="88" t="s">
        <v>44</v>
      </c>
      <c r="I146" s="58">
        <f>SUMIF(PCA!T:T,'Resumo por unidade'!H146,PCA!I:I)</f>
        <v>134211.15599999999</v>
      </c>
      <c r="J146" s="58">
        <v>59906.02</v>
      </c>
      <c r="K146" s="59">
        <f t="shared" si="19"/>
        <v>-74305.135999999999</v>
      </c>
      <c r="L146" s="49"/>
      <c r="M146" s="49"/>
    </row>
    <row r="147" spans="1:13" x14ac:dyDescent="0.25">
      <c r="A147" s="49"/>
      <c r="B147" s="49"/>
      <c r="C147" s="49"/>
      <c r="D147" s="49"/>
      <c r="E147" s="49"/>
      <c r="F147" s="49"/>
      <c r="G147" s="49"/>
      <c r="H147" s="88" t="s">
        <v>619</v>
      </c>
      <c r="I147" s="58">
        <f>SUMIF(PCA!T:T,'Resumo por unidade'!H147,PCA!I:I)</f>
        <v>0</v>
      </c>
      <c r="J147" s="58">
        <v>59906.02</v>
      </c>
      <c r="K147" s="59">
        <f>J147-I147</f>
        <v>59906.02</v>
      </c>
      <c r="L147" s="49"/>
      <c r="M147" s="49"/>
    </row>
    <row r="148" spans="1:13" x14ac:dyDescent="0.25">
      <c r="A148" s="49"/>
      <c r="B148" s="49"/>
      <c r="C148" s="49"/>
      <c r="D148" s="49"/>
      <c r="E148" s="49"/>
      <c r="F148" s="49"/>
      <c r="G148" s="49"/>
      <c r="H148" s="88" t="s">
        <v>210</v>
      </c>
      <c r="I148" s="58">
        <f>SUMIF(PCA!T:T,'Resumo por unidade'!H148,PCA!I:I)</f>
        <v>12950.53</v>
      </c>
      <c r="J148" s="58">
        <v>59906.02</v>
      </c>
      <c r="K148" s="59">
        <f t="shared" ref="K148:K150" si="22">J148-I148</f>
        <v>46955.49</v>
      </c>
      <c r="L148" s="49"/>
      <c r="M148" s="49"/>
    </row>
    <row r="149" spans="1:13" x14ac:dyDescent="0.25">
      <c r="A149" s="49"/>
      <c r="B149" s="49"/>
      <c r="C149" s="49"/>
      <c r="D149" s="49"/>
      <c r="E149" s="49"/>
      <c r="F149" s="49"/>
      <c r="G149" s="49"/>
      <c r="H149" s="88" t="s">
        <v>180</v>
      </c>
      <c r="I149" s="58">
        <f>SUMIF(PCA!T:T,'Resumo por unidade'!H149,PCA!I:I)</f>
        <v>143205.57999999999</v>
      </c>
      <c r="J149" s="58">
        <v>59906.02</v>
      </c>
      <c r="K149" s="59">
        <f t="shared" si="22"/>
        <v>-83299.56</v>
      </c>
      <c r="L149" s="49"/>
      <c r="M149" s="49"/>
    </row>
    <row r="150" spans="1:13" x14ac:dyDescent="0.25">
      <c r="A150" s="49"/>
      <c r="B150" s="49"/>
      <c r="C150" s="49"/>
      <c r="D150" s="49"/>
      <c r="E150" s="49"/>
      <c r="F150" s="49"/>
      <c r="G150" s="49"/>
      <c r="H150" s="88" t="s">
        <v>138</v>
      </c>
      <c r="I150" s="58">
        <f>SUMIF(PCA!T:T,'Resumo por unidade'!H150,PCA!I:I)</f>
        <v>645855.91999999993</v>
      </c>
      <c r="J150" s="58">
        <v>59906.02</v>
      </c>
      <c r="K150" s="59">
        <f t="shared" si="22"/>
        <v>-585949.89999999991</v>
      </c>
      <c r="L150" s="49"/>
      <c r="M150" s="49"/>
    </row>
    <row r="151" spans="1:13" x14ac:dyDescent="0.25">
      <c r="A151" s="49"/>
      <c r="B151" s="49"/>
      <c r="C151" s="49"/>
      <c r="D151" s="49"/>
      <c r="E151" s="49"/>
      <c r="F151" s="49"/>
      <c r="G151" s="49"/>
      <c r="H151" s="49"/>
      <c r="I151" s="49"/>
      <c r="J151" s="49"/>
      <c r="K151" s="49"/>
      <c r="L151" s="49"/>
      <c r="M151" s="49"/>
    </row>
    <row r="152" spans="1:13" x14ac:dyDescent="0.25">
      <c r="A152" s="49"/>
      <c r="B152" s="49"/>
      <c r="C152" s="49"/>
      <c r="D152" s="49"/>
      <c r="E152" s="49"/>
      <c r="F152" s="49"/>
      <c r="G152" s="49"/>
      <c r="H152" s="49"/>
      <c r="I152" s="49"/>
      <c r="J152" s="49"/>
      <c r="K152" s="49"/>
      <c r="L152" s="49"/>
      <c r="M152" s="49"/>
    </row>
    <row r="153" spans="1:13" x14ac:dyDescent="0.25">
      <c r="A153" s="49"/>
      <c r="B153" s="49"/>
      <c r="C153" s="49"/>
      <c r="D153" s="49"/>
      <c r="E153" s="49"/>
      <c r="F153" s="49"/>
      <c r="G153" s="49"/>
      <c r="H153" s="49"/>
      <c r="I153" s="49"/>
      <c r="J153" s="49"/>
      <c r="K153" s="49"/>
      <c r="L153" s="49"/>
      <c r="M153" s="49"/>
    </row>
    <row r="154" spans="1:13" x14ac:dyDescent="0.25">
      <c r="A154" s="49"/>
      <c r="B154" s="49"/>
      <c r="C154" s="49"/>
      <c r="D154" s="49"/>
      <c r="E154" s="49"/>
      <c r="F154" s="49"/>
      <c r="G154" s="49"/>
      <c r="H154" s="49"/>
      <c r="I154" s="49"/>
      <c r="J154" s="49"/>
      <c r="K154" s="49"/>
      <c r="L154" s="49"/>
      <c r="M154" s="49"/>
    </row>
    <row r="155" spans="1:13" x14ac:dyDescent="0.25">
      <c r="A155" s="49"/>
      <c r="B155" s="49"/>
      <c r="C155" s="49"/>
      <c r="D155" s="49"/>
      <c r="E155" s="49"/>
      <c r="F155" s="49"/>
      <c r="G155" s="49"/>
      <c r="H155" s="49"/>
      <c r="I155" s="49"/>
      <c r="J155" s="49"/>
      <c r="K155" s="49"/>
      <c r="L155" s="49"/>
      <c r="M155" s="49"/>
    </row>
    <row r="156" spans="1:13" x14ac:dyDescent="0.25">
      <c r="A156" s="49"/>
      <c r="B156" s="49"/>
      <c r="C156" s="49"/>
      <c r="D156" s="49"/>
      <c r="E156" s="49"/>
      <c r="F156" s="49"/>
      <c r="G156" s="49"/>
      <c r="H156" s="49"/>
      <c r="I156" s="49"/>
      <c r="J156" s="49"/>
      <c r="K156" s="49"/>
      <c r="L156" s="49"/>
      <c r="M156" s="49"/>
    </row>
    <row r="157" spans="1:13" x14ac:dyDescent="0.25">
      <c r="A157" s="49"/>
      <c r="B157" s="49"/>
      <c r="C157" s="49"/>
      <c r="D157" s="49"/>
      <c r="E157" s="49"/>
      <c r="F157" s="49"/>
      <c r="G157" s="49"/>
      <c r="H157" s="49"/>
      <c r="I157" s="49"/>
      <c r="J157" s="49"/>
      <c r="K157" s="49"/>
      <c r="L157" s="49"/>
      <c r="M157" s="49"/>
    </row>
    <row r="158" spans="1:13" x14ac:dyDescent="0.25">
      <c r="A158" s="49"/>
      <c r="B158" s="49"/>
      <c r="C158" s="49"/>
      <c r="D158" s="49"/>
      <c r="E158" s="49"/>
      <c r="F158" s="49"/>
      <c r="G158" s="49"/>
      <c r="H158" s="49"/>
      <c r="I158" s="49"/>
      <c r="J158" s="49"/>
      <c r="K158" s="49"/>
      <c r="L158" s="49"/>
      <c r="M158" s="49"/>
    </row>
    <row r="159" spans="1:13" x14ac:dyDescent="0.25">
      <c r="A159" s="49"/>
      <c r="B159" s="49"/>
      <c r="C159" s="49"/>
      <c r="D159" s="49"/>
      <c r="E159" s="49"/>
      <c r="F159" s="49"/>
      <c r="G159" s="49"/>
      <c r="H159" s="49"/>
      <c r="I159" s="49"/>
      <c r="J159" s="49"/>
      <c r="K159" s="49"/>
      <c r="L159" s="49"/>
      <c r="M159" s="49"/>
    </row>
    <row r="160" spans="1:13" x14ac:dyDescent="0.25">
      <c r="A160" s="49"/>
      <c r="B160" s="49"/>
      <c r="C160" s="49"/>
      <c r="D160" s="49"/>
      <c r="E160" s="49"/>
      <c r="F160" s="49"/>
      <c r="G160" s="49"/>
      <c r="H160" s="49"/>
      <c r="I160" s="49"/>
      <c r="J160" s="49"/>
      <c r="K160" s="49"/>
      <c r="L160" s="49"/>
      <c r="M160" s="49"/>
    </row>
    <row r="161" spans="1:13" x14ac:dyDescent="0.25">
      <c r="A161" s="49"/>
      <c r="B161" s="49"/>
      <c r="C161" s="49"/>
      <c r="D161" s="49"/>
      <c r="E161" s="49"/>
      <c r="F161" s="49"/>
      <c r="G161" s="49"/>
      <c r="H161" s="49"/>
      <c r="I161" s="49"/>
      <c r="J161" s="49"/>
      <c r="K161" s="49"/>
      <c r="L161" s="49"/>
      <c r="M161" s="49"/>
    </row>
    <row r="162" spans="1:13" x14ac:dyDescent="0.25">
      <c r="A162" s="49"/>
      <c r="B162" s="49"/>
      <c r="C162" s="49"/>
      <c r="D162" s="49"/>
      <c r="E162" s="49"/>
      <c r="F162" s="49"/>
      <c r="G162" s="49"/>
      <c r="H162" s="49"/>
      <c r="I162" s="49"/>
      <c r="J162" s="49"/>
      <c r="K162" s="49"/>
      <c r="L162" s="49"/>
      <c r="M162" s="49"/>
    </row>
    <row r="163" spans="1:13" x14ac:dyDescent="0.25">
      <c r="A163" s="49"/>
      <c r="B163" s="49"/>
      <c r="C163" s="49"/>
      <c r="D163" s="49"/>
      <c r="E163" s="49"/>
      <c r="F163" s="49"/>
      <c r="G163" s="49"/>
      <c r="H163" s="49"/>
      <c r="I163" s="49"/>
      <c r="J163" s="49"/>
      <c r="K163" s="49"/>
      <c r="L163" s="49"/>
      <c r="M163" s="49"/>
    </row>
    <row r="164" spans="1:13" x14ac:dyDescent="0.25">
      <c r="A164" s="49"/>
      <c r="B164" s="49"/>
      <c r="C164" s="49"/>
      <c r="D164" s="49"/>
      <c r="E164" s="49"/>
      <c r="F164" s="49"/>
      <c r="G164" s="49"/>
      <c r="H164" s="49"/>
      <c r="I164" s="49"/>
      <c r="J164" s="49"/>
      <c r="K164" s="49"/>
      <c r="L164" s="49"/>
      <c r="M164" s="49"/>
    </row>
    <row r="165" spans="1:13" x14ac:dyDescent="0.25">
      <c r="A165" s="49"/>
      <c r="B165" s="49"/>
      <c r="C165" s="49"/>
      <c r="D165" s="49"/>
      <c r="E165" s="49"/>
      <c r="F165" s="49"/>
      <c r="G165" s="49"/>
      <c r="H165" s="49"/>
      <c r="I165" s="49"/>
      <c r="J165" s="49"/>
      <c r="K165" s="49"/>
      <c r="L165" s="49"/>
      <c r="M165" s="49"/>
    </row>
    <row r="166" spans="1:13" x14ac:dyDescent="0.25">
      <c r="A166" s="49"/>
      <c r="B166" s="49"/>
      <c r="C166" s="49"/>
      <c r="D166" s="49"/>
      <c r="E166" s="49"/>
      <c r="F166" s="49"/>
      <c r="G166" s="49"/>
      <c r="H166" s="49"/>
      <c r="I166" s="49"/>
      <c r="J166" s="49"/>
      <c r="K166" s="49"/>
      <c r="L166" s="49"/>
      <c r="M166" s="49"/>
    </row>
    <row r="167" spans="1:13" x14ac:dyDescent="0.25">
      <c r="A167" s="49"/>
      <c r="B167" s="49"/>
      <c r="C167" s="49"/>
      <c r="D167" s="49"/>
      <c r="E167" s="49"/>
      <c r="F167" s="49"/>
      <c r="G167" s="49"/>
      <c r="H167" s="49"/>
      <c r="I167" s="49"/>
      <c r="J167" s="49"/>
      <c r="K167" s="49"/>
      <c r="L167" s="49"/>
      <c r="M167" s="49"/>
    </row>
    <row r="168" spans="1:13" x14ac:dyDescent="0.25">
      <c r="A168" s="49"/>
      <c r="B168" s="49"/>
      <c r="C168" s="49"/>
      <c r="D168" s="49"/>
      <c r="E168" s="49"/>
      <c r="F168" s="49"/>
      <c r="G168" s="49"/>
      <c r="H168" s="49"/>
      <c r="I168" s="49"/>
      <c r="J168" s="49"/>
      <c r="K168" s="49"/>
      <c r="L168" s="49"/>
      <c r="M168" s="49"/>
    </row>
    <row r="169" spans="1:13" x14ac:dyDescent="0.25">
      <c r="A169" s="49"/>
      <c r="B169" s="49"/>
      <c r="C169" s="49"/>
      <c r="D169" s="49"/>
      <c r="E169" s="49"/>
      <c r="F169" s="49"/>
      <c r="G169" s="49"/>
      <c r="H169" s="49"/>
      <c r="I169" s="49"/>
      <c r="J169" s="49"/>
      <c r="K169" s="49"/>
      <c r="L169" s="49"/>
      <c r="M169" s="49"/>
    </row>
    <row r="170" spans="1:13" x14ac:dyDescent="0.25">
      <c r="A170" s="49"/>
      <c r="B170" s="49"/>
      <c r="C170" s="49"/>
      <c r="D170" s="49"/>
      <c r="E170" s="49"/>
      <c r="F170" s="49"/>
      <c r="G170" s="49"/>
      <c r="H170" s="49"/>
      <c r="I170" s="49"/>
      <c r="J170" s="49"/>
      <c r="K170" s="49"/>
      <c r="L170" s="49"/>
      <c r="M170" s="49"/>
    </row>
    <row r="171" spans="1:13" x14ac:dyDescent="0.25">
      <c r="A171" s="49"/>
      <c r="B171" s="49"/>
      <c r="C171" s="49"/>
      <c r="D171" s="49"/>
      <c r="E171" s="49"/>
      <c r="F171" s="49"/>
      <c r="G171" s="49"/>
      <c r="H171" s="49"/>
      <c r="I171" s="49"/>
      <c r="J171" s="49"/>
      <c r="K171" s="49"/>
      <c r="L171" s="49"/>
      <c r="M171" s="49"/>
    </row>
    <row r="172" spans="1:13" x14ac:dyDescent="0.25">
      <c r="A172" s="49"/>
      <c r="B172" s="49"/>
      <c r="C172" s="49"/>
      <c r="D172" s="49"/>
      <c r="E172" s="49"/>
      <c r="F172" s="49"/>
      <c r="G172" s="49"/>
      <c r="H172" s="49"/>
      <c r="I172" s="49"/>
      <c r="J172" s="49"/>
      <c r="K172" s="49"/>
      <c r="L172" s="49"/>
      <c r="M172" s="49"/>
    </row>
    <row r="173" spans="1:13" x14ac:dyDescent="0.25">
      <c r="A173" s="49"/>
      <c r="B173" s="49"/>
      <c r="C173" s="49"/>
      <c r="D173" s="49"/>
      <c r="E173" s="49"/>
      <c r="F173" s="49"/>
      <c r="G173" s="49"/>
      <c r="H173" s="49"/>
      <c r="I173" s="49"/>
      <c r="J173" s="49"/>
      <c r="K173" s="49"/>
      <c r="L173" s="49"/>
      <c r="M173" s="49"/>
    </row>
    <row r="174" spans="1:13" x14ac:dyDescent="0.25">
      <c r="A174" s="49"/>
      <c r="B174" s="49"/>
      <c r="C174" s="49"/>
      <c r="D174" s="49"/>
      <c r="E174" s="49"/>
      <c r="F174" s="49"/>
      <c r="G174" s="49"/>
      <c r="H174" s="49"/>
      <c r="I174" s="49"/>
      <c r="J174" s="49"/>
      <c r="K174" s="49"/>
      <c r="L174" s="49"/>
      <c r="M174" s="49"/>
    </row>
    <row r="175" spans="1:13" x14ac:dyDescent="0.25">
      <c r="A175" s="49"/>
      <c r="B175" s="49"/>
      <c r="C175" s="49"/>
      <c r="D175" s="49"/>
      <c r="E175" s="49"/>
      <c r="F175" s="49"/>
      <c r="G175" s="49"/>
      <c r="H175" s="49"/>
      <c r="I175" s="49"/>
      <c r="J175" s="49"/>
      <c r="K175" s="49"/>
      <c r="L175" s="49"/>
      <c r="M175" s="49"/>
    </row>
    <row r="176" spans="1:13" x14ac:dyDescent="0.25">
      <c r="A176" s="49"/>
      <c r="B176" s="49"/>
      <c r="C176" s="49"/>
      <c r="D176" s="49"/>
      <c r="E176" s="49"/>
      <c r="F176" s="49"/>
      <c r="G176" s="49"/>
      <c r="H176" s="49"/>
      <c r="I176" s="49"/>
      <c r="J176" s="49"/>
      <c r="K176" s="49"/>
      <c r="L176" s="49"/>
      <c r="M176" s="49"/>
    </row>
    <row r="177" spans="1:13" x14ac:dyDescent="0.25">
      <c r="A177" s="49"/>
      <c r="B177" s="49"/>
      <c r="C177" s="49"/>
      <c r="D177" s="49"/>
      <c r="E177" s="49"/>
      <c r="F177" s="49"/>
      <c r="G177" s="49"/>
      <c r="H177" s="49"/>
      <c r="I177" s="49"/>
      <c r="J177" s="49"/>
      <c r="K177" s="49"/>
      <c r="L177" s="49"/>
      <c r="M177" s="49"/>
    </row>
    <row r="178" spans="1:13" x14ac:dyDescent="0.25">
      <c r="A178" s="49"/>
      <c r="B178" s="49"/>
      <c r="C178" s="49"/>
      <c r="D178" s="49"/>
      <c r="E178" s="49"/>
      <c r="F178" s="49"/>
      <c r="G178" s="49"/>
      <c r="H178" s="49"/>
      <c r="I178" s="49"/>
      <c r="J178" s="49"/>
      <c r="K178" s="49"/>
      <c r="L178" s="49"/>
      <c r="M178" s="49"/>
    </row>
    <row r="179" spans="1:13" x14ac:dyDescent="0.25">
      <c r="A179" s="49"/>
      <c r="B179" s="49"/>
      <c r="C179" s="49"/>
      <c r="D179" s="49"/>
      <c r="E179" s="49"/>
      <c r="F179" s="49"/>
      <c r="G179" s="49"/>
      <c r="H179" s="49"/>
      <c r="I179" s="49"/>
      <c r="J179" s="49"/>
      <c r="K179" s="49"/>
      <c r="L179" s="49"/>
      <c r="M179" s="49"/>
    </row>
    <row r="180" spans="1:13" x14ac:dyDescent="0.25">
      <c r="A180" s="49"/>
      <c r="B180" s="49"/>
      <c r="C180" s="49"/>
      <c r="D180" s="49"/>
      <c r="E180" s="49"/>
      <c r="F180" s="49"/>
      <c r="G180" s="49"/>
      <c r="H180" s="49"/>
      <c r="I180" s="49"/>
      <c r="J180" s="49"/>
      <c r="K180" s="49"/>
      <c r="L180" s="49"/>
      <c r="M180" s="49"/>
    </row>
    <row r="181" spans="1:13" x14ac:dyDescent="0.25">
      <c r="A181" s="49"/>
      <c r="B181" s="49"/>
      <c r="C181" s="49"/>
      <c r="D181" s="49"/>
      <c r="E181" s="49"/>
      <c r="F181" s="49"/>
      <c r="G181" s="49"/>
      <c r="H181" s="49"/>
      <c r="I181" s="49"/>
      <c r="J181" s="49"/>
      <c r="K181" s="49"/>
      <c r="L181" s="49"/>
      <c r="M181" s="49"/>
    </row>
    <row r="182" spans="1:13" x14ac:dyDescent="0.25">
      <c r="A182" s="49"/>
      <c r="B182" s="49"/>
      <c r="C182" s="49"/>
      <c r="D182" s="49"/>
      <c r="E182" s="49"/>
      <c r="F182" s="49"/>
      <c r="G182" s="49"/>
      <c r="H182" s="49"/>
      <c r="I182" s="49"/>
      <c r="J182" s="49"/>
      <c r="K182" s="49"/>
      <c r="L182" s="49"/>
      <c r="M182" s="49"/>
    </row>
    <row r="183" spans="1:13" x14ac:dyDescent="0.25">
      <c r="A183" s="49"/>
      <c r="B183" s="49"/>
      <c r="C183" s="49"/>
      <c r="D183" s="49"/>
      <c r="E183" s="49"/>
      <c r="F183" s="49"/>
      <c r="G183" s="49"/>
      <c r="H183" s="49"/>
      <c r="I183" s="49"/>
      <c r="J183" s="49"/>
      <c r="K183" s="49"/>
      <c r="L183" s="49"/>
      <c r="M183" s="49"/>
    </row>
    <row r="184" spans="1:13" x14ac:dyDescent="0.25">
      <c r="A184" s="49"/>
      <c r="B184" s="49"/>
      <c r="C184" s="49"/>
      <c r="D184" s="49"/>
      <c r="E184" s="49"/>
      <c r="F184" s="49"/>
      <c r="G184" s="49"/>
      <c r="H184" s="49"/>
      <c r="I184" s="49"/>
      <c r="J184" s="49"/>
      <c r="K184" s="49"/>
      <c r="L184" s="49"/>
      <c r="M184" s="49"/>
    </row>
    <row r="185" spans="1:13" x14ac:dyDescent="0.25">
      <c r="A185" s="49"/>
      <c r="B185" s="49"/>
      <c r="C185" s="49"/>
      <c r="D185" s="49"/>
      <c r="E185" s="49"/>
      <c r="F185" s="49"/>
      <c r="G185" s="49"/>
      <c r="H185" s="49"/>
      <c r="I185" s="49"/>
      <c r="J185" s="49"/>
      <c r="K185" s="49"/>
      <c r="L185" s="49"/>
      <c r="M185" s="49"/>
    </row>
    <row r="186" spans="1:13" x14ac:dyDescent="0.25">
      <c r="A186" s="49"/>
      <c r="B186" s="49"/>
      <c r="C186" s="49"/>
      <c r="D186" s="49"/>
      <c r="E186" s="49"/>
      <c r="F186" s="49"/>
      <c r="G186" s="49"/>
      <c r="H186" s="49"/>
      <c r="I186" s="49"/>
      <c r="J186" s="49"/>
      <c r="K186" s="49"/>
      <c r="L186" s="49"/>
      <c r="M186" s="49"/>
    </row>
    <row r="187" spans="1:13" x14ac:dyDescent="0.25">
      <c r="A187" s="49"/>
      <c r="B187" s="49"/>
      <c r="C187" s="49"/>
      <c r="D187" s="49"/>
      <c r="E187" s="49"/>
      <c r="F187" s="49"/>
      <c r="G187" s="49"/>
      <c r="H187" s="49"/>
      <c r="I187" s="49"/>
      <c r="J187" s="49"/>
      <c r="K187" s="49"/>
      <c r="L187" s="49"/>
      <c r="M187" s="49"/>
    </row>
    <row r="188" spans="1:13" x14ac:dyDescent="0.25">
      <c r="A188" s="49"/>
      <c r="B188" s="49"/>
      <c r="C188" s="49"/>
      <c r="D188" s="49"/>
      <c r="E188" s="49"/>
      <c r="F188" s="49"/>
      <c r="G188" s="49"/>
      <c r="H188" s="49"/>
      <c r="I188" s="49"/>
      <c r="J188" s="49"/>
      <c r="K188" s="49"/>
      <c r="L188" s="49"/>
      <c r="M188" s="49"/>
    </row>
    <row r="189" spans="1:13" x14ac:dyDescent="0.25">
      <c r="A189" s="49"/>
      <c r="B189" s="49"/>
      <c r="C189" s="49"/>
      <c r="D189" s="49"/>
      <c r="E189" s="49"/>
      <c r="F189" s="49"/>
      <c r="G189" s="49"/>
      <c r="H189" s="49"/>
      <c r="I189" s="49"/>
      <c r="J189" s="49"/>
      <c r="K189" s="49"/>
      <c r="L189" s="49"/>
      <c r="M189" s="49"/>
    </row>
    <row r="190" spans="1:13" x14ac:dyDescent="0.25">
      <c r="A190" s="49"/>
      <c r="B190" s="49"/>
      <c r="C190" s="49"/>
      <c r="D190" s="49"/>
      <c r="E190" s="49"/>
      <c r="F190" s="49"/>
      <c r="G190" s="49"/>
      <c r="H190" s="49"/>
      <c r="I190" s="49"/>
      <c r="J190" s="49"/>
      <c r="K190" s="49"/>
      <c r="L190" s="49"/>
      <c r="M190" s="49"/>
    </row>
    <row r="191" spans="1:13" x14ac:dyDescent="0.25">
      <c r="A191" s="49"/>
      <c r="B191" s="49"/>
      <c r="C191" s="49"/>
      <c r="D191" s="49"/>
      <c r="E191" s="49"/>
      <c r="F191" s="49"/>
      <c r="G191" s="49"/>
      <c r="H191" s="49"/>
      <c r="I191" s="49"/>
      <c r="J191" s="49"/>
      <c r="K191" s="49"/>
      <c r="L191" s="49"/>
      <c r="M191" s="49"/>
    </row>
    <row r="192" spans="1:13" x14ac:dyDescent="0.25">
      <c r="A192" s="49"/>
      <c r="B192" s="49"/>
      <c r="C192" s="49"/>
      <c r="D192" s="49"/>
      <c r="E192" s="49"/>
      <c r="F192" s="49"/>
      <c r="G192" s="49"/>
      <c r="H192" s="49"/>
      <c r="I192" s="49"/>
      <c r="J192" s="49"/>
      <c r="K192" s="49"/>
      <c r="L192" s="49"/>
      <c r="M192" s="49"/>
    </row>
    <row r="193" spans="1:13" x14ac:dyDescent="0.25">
      <c r="A193" s="49"/>
      <c r="B193" s="49"/>
      <c r="C193" s="49"/>
      <c r="D193" s="49"/>
      <c r="E193" s="49"/>
      <c r="F193" s="49"/>
      <c r="G193" s="49"/>
      <c r="H193" s="49"/>
      <c r="I193" s="49"/>
      <c r="J193" s="49"/>
      <c r="K193" s="49"/>
      <c r="L193" s="49"/>
      <c r="M193" s="49"/>
    </row>
    <row r="194" spans="1:13" x14ac:dyDescent="0.25">
      <c r="A194" s="49"/>
      <c r="B194" s="49"/>
      <c r="C194" s="49"/>
      <c r="D194" s="49"/>
      <c r="E194" s="49"/>
      <c r="F194" s="49"/>
      <c r="G194" s="49"/>
      <c r="H194" s="49"/>
      <c r="I194" s="49"/>
      <c r="J194" s="49"/>
      <c r="K194" s="49"/>
      <c r="L194" s="49"/>
      <c r="M194" s="49"/>
    </row>
    <row r="195" spans="1:13" x14ac:dyDescent="0.25">
      <c r="A195" s="49"/>
      <c r="B195" s="49"/>
      <c r="C195" s="49"/>
      <c r="D195" s="49"/>
      <c r="E195" s="49"/>
      <c r="F195" s="49"/>
      <c r="G195" s="49"/>
      <c r="H195" s="49"/>
      <c r="I195" s="49"/>
      <c r="J195" s="49"/>
      <c r="K195" s="49"/>
      <c r="L195" s="49"/>
      <c r="M195" s="49"/>
    </row>
    <row r="196" spans="1:13" x14ac:dyDescent="0.25">
      <c r="A196" s="49"/>
      <c r="B196" s="49"/>
      <c r="C196" s="49"/>
      <c r="D196" s="49"/>
      <c r="E196" s="49"/>
      <c r="F196" s="49"/>
      <c r="G196" s="49"/>
      <c r="H196" s="49"/>
      <c r="I196" s="49"/>
      <c r="J196" s="49"/>
      <c r="K196" s="49"/>
      <c r="L196" s="49"/>
      <c r="M196" s="49"/>
    </row>
    <row r="197" spans="1:13" x14ac:dyDescent="0.25">
      <c r="A197" s="49"/>
      <c r="B197" s="49"/>
      <c r="C197" s="49"/>
      <c r="D197" s="49"/>
      <c r="E197" s="49"/>
      <c r="F197" s="49"/>
      <c r="G197" s="49"/>
      <c r="H197" s="49"/>
      <c r="I197" s="49"/>
      <c r="J197" s="49"/>
      <c r="K197" s="49"/>
      <c r="L197" s="49"/>
      <c r="M197" s="49"/>
    </row>
    <row r="198" spans="1:13" x14ac:dyDescent="0.25">
      <c r="A198" s="49"/>
      <c r="B198" s="49"/>
      <c r="C198" s="49"/>
      <c r="D198" s="49"/>
      <c r="E198" s="49"/>
      <c r="F198" s="49"/>
      <c r="G198" s="49"/>
      <c r="H198" s="49"/>
      <c r="I198" s="49"/>
      <c r="J198" s="49"/>
      <c r="K198" s="49"/>
      <c r="L198" s="49"/>
      <c r="M198" s="49"/>
    </row>
    <row r="199" spans="1:13" x14ac:dyDescent="0.25">
      <c r="A199" s="49"/>
      <c r="B199" s="49"/>
      <c r="C199" s="49"/>
      <c r="D199" s="49"/>
      <c r="E199" s="49"/>
      <c r="F199" s="49"/>
      <c r="G199" s="49"/>
      <c r="H199" s="49"/>
      <c r="I199" s="49"/>
      <c r="J199" s="49"/>
      <c r="K199" s="49"/>
      <c r="L199" s="49"/>
      <c r="M199" s="49"/>
    </row>
    <row r="200" spans="1:13" x14ac:dyDescent="0.25">
      <c r="A200" s="49"/>
      <c r="B200" s="49"/>
      <c r="C200" s="49"/>
      <c r="D200" s="49"/>
      <c r="E200" s="49"/>
      <c r="F200" s="49"/>
      <c r="G200" s="49"/>
      <c r="H200" s="49"/>
      <c r="I200" s="49"/>
      <c r="J200" s="49"/>
      <c r="K200" s="49"/>
      <c r="L200" s="49"/>
      <c r="M200" s="49"/>
    </row>
    <row r="201" spans="1:13" x14ac:dyDescent="0.25">
      <c r="A201" s="49"/>
      <c r="B201" s="49"/>
      <c r="C201" s="49"/>
      <c r="D201" s="49"/>
      <c r="E201" s="49"/>
      <c r="F201" s="49"/>
      <c r="G201" s="49"/>
      <c r="H201" s="49"/>
      <c r="I201" s="49"/>
      <c r="J201" s="49"/>
      <c r="K201" s="49"/>
      <c r="L201" s="49"/>
      <c r="M201" s="49"/>
    </row>
    <row r="202" spans="1:13" x14ac:dyDescent="0.25">
      <c r="A202" s="49"/>
      <c r="B202" s="49"/>
      <c r="C202" s="49"/>
      <c r="D202" s="49"/>
      <c r="E202" s="49"/>
      <c r="F202" s="49"/>
      <c r="G202" s="49"/>
      <c r="H202" s="49"/>
      <c r="I202" s="49"/>
      <c r="J202" s="49"/>
      <c r="K202" s="49"/>
      <c r="L202" s="49"/>
      <c r="M202" s="49"/>
    </row>
    <row r="203" spans="1:13" x14ac:dyDescent="0.25">
      <c r="A203" s="49"/>
      <c r="B203" s="49"/>
      <c r="C203" s="49"/>
      <c r="D203" s="49"/>
      <c r="E203" s="49"/>
      <c r="F203" s="49"/>
      <c r="G203" s="49"/>
      <c r="H203" s="49"/>
      <c r="I203" s="49"/>
      <c r="J203" s="49"/>
      <c r="K203" s="49"/>
      <c r="L203" s="49"/>
      <c r="M203" s="49"/>
    </row>
    <row r="204" spans="1:13" x14ac:dyDescent="0.25">
      <c r="A204" s="49"/>
      <c r="B204" s="49"/>
      <c r="C204" s="49"/>
      <c r="D204" s="49"/>
      <c r="E204" s="49"/>
      <c r="F204" s="49"/>
      <c r="G204" s="49"/>
      <c r="H204" s="49"/>
      <c r="I204" s="49"/>
      <c r="J204" s="49"/>
      <c r="K204" s="49"/>
      <c r="L204" s="49"/>
      <c r="M204" s="49"/>
    </row>
    <row r="205" spans="1:13" x14ac:dyDescent="0.25">
      <c r="A205" s="49"/>
      <c r="B205" s="49"/>
      <c r="C205" s="49"/>
      <c r="D205" s="49"/>
      <c r="E205" s="49"/>
      <c r="F205" s="49"/>
      <c r="G205" s="49"/>
      <c r="H205" s="49"/>
      <c r="I205" s="49"/>
      <c r="J205" s="49"/>
      <c r="K205" s="49"/>
      <c r="L205" s="49"/>
      <c r="M205" s="49"/>
    </row>
    <row r="206" spans="1:13" x14ac:dyDescent="0.25">
      <c r="A206" s="49"/>
      <c r="B206" s="49"/>
      <c r="C206" s="49"/>
      <c r="D206" s="49"/>
      <c r="E206" s="49"/>
      <c r="F206" s="49"/>
      <c r="G206" s="49"/>
      <c r="H206" s="49"/>
      <c r="I206" s="49"/>
      <c r="J206" s="49"/>
      <c r="K206" s="49"/>
      <c r="L206" s="49"/>
      <c r="M206" s="49"/>
    </row>
    <row r="207" spans="1:13" x14ac:dyDescent="0.25">
      <c r="A207" s="49"/>
      <c r="B207" s="49"/>
      <c r="C207" s="49"/>
      <c r="D207" s="49"/>
      <c r="E207" s="49"/>
      <c r="F207" s="49"/>
      <c r="G207" s="49"/>
      <c r="H207" s="49"/>
      <c r="I207" s="49"/>
      <c r="J207" s="49"/>
      <c r="K207" s="49"/>
      <c r="L207" s="49"/>
      <c r="M207" s="49"/>
    </row>
    <row r="208" spans="1:13" x14ac:dyDescent="0.25">
      <c r="A208" s="49"/>
      <c r="B208" s="49"/>
      <c r="C208" s="49"/>
      <c r="D208" s="49"/>
      <c r="E208" s="49"/>
      <c r="F208" s="49"/>
      <c r="G208" s="49"/>
      <c r="H208" s="49"/>
      <c r="I208" s="49"/>
      <c r="J208" s="49"/>
      <c r="K208" s="49"/>
      <c r="L208" s="49"/>
      <c r="M208" s="49"/>
    </row>
    <row r="209" spans="1:13" x14ac:dyDescent="0.25">
      <c r="A209" s="49"/>
      <c r="B209" s="49"/>
      <c r="C209" s="49"/>
      <c r="D209" s="49"/>
      <c r="E209" s="49"/>
      <c r="F209" s="49"/>
      <c r="G209" s="49"/>
      <c r="H209" s="49"/>
      <c r="I209" s="49"/>
      <c r="J209" s="49"/>
      <c r="K209" s="49"/>
      <c r="L209" s="49"/>
      <c r="M209" s="49"/>
    </row>
    <row r="210" spans="1:13" x14ac:dyDescent="0.25">
      <c r="A210" s="49"/>
      <c r="B210" s="49"/>
      <c r="C210" s="49"/>
      <c r="D210" s="49"/>
      <c r="E210" s="49"/>
      <c r="F210" s="49"/>
      <c r="G210" s="49"/>
      <c r="H210" s="49"/>
      <c r="I210" s="49"/>
      <c r="J210" s="49"/>
      <c r="K210" s="49"/>
      <c r="L210" s="49"/>
      <c r="M210" s="49"/>
    </row>
    <row r="211" spans="1:13" x14ac:dyDescent="0.25">
      <c r="A211" s="49"/>
      <c r="B211" s="49"/>
      <c r="C211" s="49"/>
      <c r="D211" s="49"/>
      <c r="E211" s="49"/>
      <c r="F211" s="49"/>
      <c r="G211" s="49"/>
      <c r="H211" s="49"/>
      <c r="I211" s="49"/>
      <c r="J211" s="49"/>
      <c r="K211" s="49"/>
      <c r="L211" s="49"/>
      <c r="M211" s="49"/>
    </row>
    <row r="212" spans="1:13" x14ac:dyDescent="0.25">
      <c r="A212" s="49"/>
      <c r="B212" s="49"/>
      <c r="C212" s="49"/>
      <c r="D212" s="49"/>
      <c r="E212" s="49"/>
      <c r="F212" s="49"/>
      <c r="G212" s="49"/>
      <c r="H212" s="49"/>
      <c r="I212" s="49"/>
      <c r="J212" s="49"/>
      <c r="K212" s="49"/>
      <c r="L212" s="49"/>
      <c r="M212" s="49"/>
    </row>
    <row r="213" spans="1:13" x14ac:dyDescent="0.25">
      <c r="A213" s="49"/>
      <c r="B213" s="49"/>
      <c r="C213" s="49"/>
      <c r="D213" s="49"/>
      <c r="E213" s="49"/>
      <c r="F213" s="49"/>
      <c r="G213" s="49"/>
      <c r="H213" s="49"/>
      <c r="I213" s="49"/>
      <c r="J213" s="49"/>
      <c r="K213" s="49"/>
      <c r="L213" s="49"/>
      <c r="M213" s="49"/>
    </row>
    <row r="214" spans="1:13" x14ac:dyDescent="0.25">
      <c r="A214" s="49"/>
      <c r="B214" s="49"/>
      <c r="C214" s="49"/>
      <c r="D214" s="49"/>
      <c r="E214" s="49"/>
      <c r="F214" s="49"/>
      <c r="G214" s="49"/>
      <c r="H214" s="49"/>
      <c r="I214" s="49"/>
      <c r="J214" s="49"/>
      <c r="K214" s="49"/>
      <c r="L214" s="49"/>
      <c r="M214" s="49"/>
    </row>
    <row r="215" spans="1:13" x14ac:dyDescent="0.25">
      <c r="A215" s="49"/>
      <c r="B215" s="49"/>
      <c r="C215" s="49"/>
      <c r="D215" s="49"/>
      <c r="E215" s="49"/>
      <c r="F215" s="49"/>
      <c r="G215" s="49"/>
      <c r="H215" s="49"/>
      <c r="I215" s="49"/>
      <c r="J215" s="49"/>
      <c r="K215" s="49"/>
      <c r="L215" s="49"/>
      <c r="M215" s="49"/>
    </row>
    <row r="216" spans="1:13" x14ac:dyDescent="0.25">
      <c r="A216" s="49"/>
      <c r="B216" s="49"/>
      <c r="C216" s="49"/>
      <c r="D216" s="49"/>
      <c r="E216" s="49"/>
      <c r="F216" s="49"/>
      <c r="G216" s="49"/>
      <c r="H216" s="49"/>
      <c r="I216" s="49"/>
      <c r="J216" s="49"/>
      <c r="K216" s="49"/>
      <c r="L216" s="49"/>
      <c r="M216" s="49"/>
    </row>
    <row r="217" spans="1:13" x14ac:dyDescent="0.25">
      <c r="A217" s="49"/>
      <c r="B217" s="49"/>
      <c r="C217" s="49"/>
      <c r="D217" s="49"/>
      <c r="E217" s="49"/>
      <c r="F217" s="49"/>
      <c r="G217" s="49"/>
      <c r="H217" s="49"/>
      <c r="I217" s="49"/>
      <c r="J217" s="49"/>
      <c r="K217" s="49"/>
      <c r="L217" s="49"/>
      <c r="M217" s="49"/>
    </row>
    <row r="218" spans="1:13" x14ac:dyDescent="0.25">
      <c r="A218" s="49"/>
      <c r="B218" s="49"/>
      <c r="C218" s="49"/>
      <c r="D218" s="49"/>
      <c r="E218" s="49"/>
      <c r="F218" s="49"/>
      <c r="G218" s="49"/>
      <c r="H218" s="49"/>
      <c r="I218" s="49"/>
      <c r="J218" s="49"/>
      <c r="K218" s="49"/>
      <c r="L218" s="49"/>
      <c r="M218" s="49"/>
    </row>
    <row r="219" spans="1:13" x14ac:dyDescent="0.25">
      <c r="A219" s="49"/>
      <c r="B219" s="49"/>
      <c r="C219" s="49"/>
      <c r="D219" s="49"/>
      <c r="E219" s="49"/>
      <c r="F219" s="49"/>
      <c r="G219" s="49"/>
      <c r="H219" s="49"/>
      <c r="I219" s="49"/>
      <c r="J219" s="49"/>
      <c r="K219" s="49"/>
      <c r="L219" s="49"/>
      <c r="M219" s="49"/>
    </row>
    <row r="220" spans="1:13" x14ac:dyDescent="0.25">
      <c r="A220" s="49"/>
      <c r="B220" s="49"/>
      <c r="C220" s="49"/>
      <c r="D220" s="49"/>
      <c r="E220" s="49"/>
      <c r="F220" s="49"/>
      <c r="G220" s="49"/>
      <c r="H220" s="49"/>
      <c r="I220" s="49"/>
      <c r="J220" s="49"/>
      <c r="K220" s="49"/>
      <c r="L220" s="49"/>
      <c r="M220" s="49"/>
    </row>
    <row r="221" spans="1:13" x14ac:dyDescent="0.25">
      <c r="A221" s="49"/>
      <c r="B221" s="49"/>
      <c r="C221" s="49"/>
      <c r="D221" s="49"/>
      <c r="E221" s="49"/>
      <c r="F221" s="49"/>
      <c r="G221" s="49"/>
      <c r="H221" s="49"/>
      <c r="I221" s="49"/>
      <c r="J221" s="49"/>
      <c r="K221" s="49"/>
      <c r="L221" s="49"/>
      <c r="M221" s="49"/>
    </row>
    <row r="222" spans="1:13" x14ac:dyDescent="0.25">
      <c r="A222" s="49"/>
      <c r="B222" s="49"/>
      <c r="C222" s="49"/>
      <c r="D222" s="49"/>
      <c r="E222" s="49"/>
      <c r="F222" s="49"/>
      <c r="G222" s="49"/>
      <c r="H222" s="49"/>
      <c r="I222" s="49"/>
      <c r="J222" s="49"/>
      <c r="K222" s="49"/>
      <c r="L222" s="49"/>
      <c r="M222" s="49"/>
    </row>
    <row r="223" spans="1:13" x14ac:dyDescent="0.25">
      <c r="A223" s="49"/>
      <c r="B223" s="49"/>
      <c r="C223" s="49"/>
      <c r="D223" s="49"/>
      <c r="E223" s="49"/>
      <c r="F223" s="49"/>
      <c r="G223" s="49"/>
      <c r="H223" s="49"/>
      <c r="I223" s="49"/>
      <c r="J223" s="49"/>
      <c r="K223" s="49"/>
      <c r="L223" s="49"/>
      <c r="M223" s="49"/>
    </row>
    <row r="224" spans="1:13" x14ac:dyDescent="0.25">
      <c r="A224" s="49"/>
      <c r="B224" s="49"/>
      <c r="C224" s="49"/>
      <c r="D224" s="49"/>
      <c r="E224" s="49"/>
      <c r="F224" s="49"/>
      <c r="G224" s="49"/>
      <c r="H224" s="49"/>
      <c r="I224" s="49"/>
      <c r="J224" s="49"/>
      <c r="K224" s="49"/>
      <c r="L224" s="49"/>
      <c r="M224" s="49"/>
    </row>
    <row r="225" spans="1:13" x14ac:dyDescent="0.25">
      <c r="A225" s="49"/>
      <c r="B225" s="49"/>
      <c r="C225" s="49"/>
      <c r="D225" s="49"/>
      <c r="E225" s="49"/>
      <c r="F225" s="49"/>
      <c r="G225" s="49"/>
      <c r="H225" s="49"/>
      <c r="I225" s="49"/>
      <c r="J225" s="49"/>
      <c r="K225" s="49"/>
      <c r="L225" s="49"/>
      <c r="M225" s="49"/>
    </row>
    <row r="226" spans="1:13" x14ac:dyDescent="0.25">
      <c r="A226" s="49"/>
      <c r="B226" s="49"/>
      <c r="C226" s="49"/>
      <c r="D226" s="49"/>
      <c r="E226" s="49"/>
      <c r="F226" s="49"/>
      <c r="G226" s="49"/>
      <c r="H226" s="49"/>
      <c r="I226" s="49"/>
      <c r="J226" s="49"/>
      <c r="K226" s="49"/>
      <c r="L226" s="49"/>
      <c r="M226" s="49"/>
    </row>
    <row r="227" spans="1:13" x14ac:dyDescent="0.25">
      <c r="A227" s="49"/>
      <c r="B227" s="49"/>
      <c r="C227" s="49"/>
      <c r="D227" s="49"/>
      <c r="E227" s="49"/>
      <c r="F227" s="49"/>
      <c r="G227" s="49"/>
      <c r="H227" s="49"/>
      <c r="I227" s="49"/>
      <c r="J227" s="49"/>
      <c r="K227" s="49"/>
      <c r="L227" s="49"/>
      <c r="M227" s="49"/>
    </row>
    <row r="228" spans="1:13" x14ac:dyDescent="0.25">
      <c r="A228" s="49"/>
      <c r="B228" s="49"/>
      <c r="C228" s="49"/>
      <c r="D228" s="49"/>
      <c r="E228" s="49"/>
      <c r="F228" s="49"/>
      <c r="G228" s="49"/>
      <c r="H228" s="49"/>
      <c r="I228" s="49"/>
      <c r="J228" s="49"/>
      <c r="K228" s="49"/>
      <c r="L228" s="49"/>
      <c r="M228" s="49"/>
    </row>
    <row r="229" spans="1:13" x14ac:dyDescent="0.25">
      <c r="A229" s="49"/>
      <c r="B229" s="49"/>
      <c r="C229" s="49"/>
      <c r="D229" s="49"/>
      <c r="E229" s="49"/>
      <c r="F229" s="49"/>
      <c r="G229" s="49"/>
      <c r="H229" s="49"/>
      <c r="I229" s="49"/>
      <c r="J229" s="49"/>
      <c r="K229" s="49"/>
      <c r="L229" s="49"/>
      <c r="M229" s="49"/>
    </row>
    <row r="230" spans="1:13" x14ac:dyDescent="0.25">
      <c r="A230" s="49"/>
      <c r="B230" s="49"/>
      <c r="C230" s="49"/>
      <c r="D230" s="49"/>
      <c r="E230" s="49"/>
      <c r="F230" s="49"/>
      <c r="G230" s="49"/>
      <c r="H230" s="49"/>
      <c r="I230" s="49"/>
      <c r="J230" s="49"/>
      <c r="K230" s="49"/>
      <c r="L230" s="49"/>
      <c r="M230" s="49"/>
    </row>
    <row r="231" spans="1:13" x14ac:dyDescent="0.25">
      <c r="A231" s="49"/>
      <c r="B231" s="49"/>
      <c r="C231" s="49"/>
      <c r="D231" s="49"/>
      <c r="E231" s="49"/>
      <c r="F231" s="49"/>
      <c r="G231" s="49"/>
      <c r="H231" s="49"/>
      <c r="I231" s="49"/>
      <c r="J231" s="49"/>
      <c r="K231" s="49"/>
      <c r="L231" s="49"/>
      <c r="M231" s="49"/>
    </row>
    <row r="232" spans="1:13" x14ac:dyDescent="0.25">
      <c r="A232" s="49"/>
      <c r="B232" s="49"/>
      <c r="C232" s="49"/>
      <c r="D232" s="49"/>
      <c r="E232" s="49"/>
      <c r="F232" s="49"/>
      <c r="G232" s="49"/>
      <c r="H232" s="49"/>
      <c r="I232" s="49"/>
      <c r="J232" s="49"/>
      <c r="K232" s="49"/>
      <c r="L232" s="49"/>
      <c r="M232" s="49"/>
    </row>
    <row r="233" spans="1:13" x14ac:dyDescent="0.25">
      <c r="A233" s="49"/>
      <c r="B233" s="49"/>
      <c r="C233" s="49"/>
      <c r="D233" s="49"/>
      <c r="E233" s="49"/>
      <c r="F233" s="49"/>
      <c r="G233" s="49"/>
      <c r="H233" s="49"/>
      <c r="I233" s="49"/>
      <c r="J233" s="49"/>
      <c r="K233" s="49"/>
      <c r="L233" s="49"/>
      <c r="M233" s="49"/>
    </row>
    <row r="234" spans="1:13" x14ac:dyDescent="0.25">
      <c r="A234" s="49"/>
      <c r="B234" s="49"/>
      <c r="C234" s="49"/>
      <c r="D234" s="49"/>
      <c r="E234" s="49"/>
      <c r="F234" s="49"/>
      <c r="G234" s="49"/>
      <c r="H234" s="49"/>
      <c r="I234" s="49"/>
      <c r="J234" s="49"/>
      <c r="K234" s="49"/>
      <c r="L234" s="49"/>
      <c r="M234" s="49"/>
    </row>
    <row r="235" spans="1:13" x14ac:dyDescent="0.25">
      <c r="A235" s="49"/>
      <c r="B235" s="49"/>
      <c r="C235" s="49"/>
      <c r="D235" s="49"/>
      <c r="E235" s="49"/>
      <c r="F235" s="49"/>
      <c r="G235" s="49"/>
      <c r="H235" s="49"/>
      <c r="I235" s="49"/>
      <c r="J235" s="49"/>
      <c r="K235" s="49"/>
      <c r="L235" s="49"/>
      <c r="M235" s="49"/>
    </row>
    <row r="236" spans="1:13" x14ac:dyDescent="0.25">
      <c r="A236" s="49"/>
      <c r="B236" s="49"/>
      <c r="C236" s="49"/>
      <c r="D236" s="49"/>
      <c r="E236" s="49"/>
      <c r="F236" s="49"/>
      <c r="G236" s="49"/>
      <c r="H236" s="49"/>
      <c r="I236" s="49"/>
      <c r="J236" s="49"/>
      <c r="K236" s="49"/>
      <c r="L236" s="49"/>
      <c r="M236" s="49"/>
    </row>
    <row r="237" spans="1:13" x14ac:dyDescent="0.25">
      <c r="A237" s="49"/>
      <c r="B237" s="49"/>
      <c r="C237" s="49"/>
      <c r="D237" s="49"/>
      <c r="E237" s="49"/>
      <c r="F237" s="49"/>
      <c r="G237" s="49"/>
      <c r="H237" s="49"/>
      <c r="I237" s="49"/>
      <c r="J237" s="49"/>
      <c r="K237" s="49"/>
      <c r="L237" s="49"/>
      <c r="M237" s="49"/>
    </row>
    <row r="238" spans="1:13" x14ac:dyDescent="0.25">
      <c r="A238" s="49"/>
      <c r="B238" s="49"/>
      <c r="C238" s="49"/>
      <c r="D238" s="49"/>
      <c r="E238" s="49"/>
      <c r="F238" s="49"/>
      <c r="G238" s="49"/>
      <c r="H238" s="49"/>
      <c r="I238" s="49"/>
      <c r="J238" s="49"/>
      <c r="K238" s="49"/>
      <c r="L238" s="49"/>
      <c r="M238" s="49"/>
    </row>
    <row r="239" spans="1:13" x14ac:dyDescent="0.25">
      <c r="A239" s="49"/>
      <c r="B239" s="49"/>
      <c r="C239" s="49"/>
      <c r="D239" s="49"/>
      <c r="E239" s="49"/>
      <c r="F239" s="49"/>
      <c r="G239" s="49"/>
      <c r="H239" s="49"/>
      <c r="I239" s="49"/>
      <c r="J239" s="49"/>
      <c r="K239" s="49"/>
      <c r="L239" s="49"/>
      <c r="M239" s="49"/>
    </row>
    <row r="240" spans="1:13" x14ac:dyDescent="0.25">
      <c r="A240" s="49"/>
      <c r="B240" s="49"/>
      <c r="C240" s="49"/>
      <c r="D240" s="49"/>
      <c r="E240" s="49"/>
      <c r="F240" s="49"/>
      <c r="G240" s="49"/>
      <c r="H240" s="49"/>
      <c r="I240" s="49"/>
      <c r="J240" s="49"/>
      <c r="K240" s="49"/>
      <c r="L240" s="49"/>
      <c r="M240" s="49"/>
    </row>
    <row r="241" spans="1:13" x14ac:dyDescent="0.25">
      <c r="A241" s="49"/>
      <c r="B241" s="49"/>
      <c r="C241" s="49"/>
      <c r="D241" s="49"/>
      <c r="E241" s="49"/>
      <c r="F241" s="49"/>
      <c r="G241" s="49"/>
      <c r="H241" s="49"/>
      <c r="I241" s="49"/>
      <c r="J241" s="49"/>
      <c r="K241" s="49"/>
      <c r="L241" s="49"/>
      <c r="M241" s="49"/>
    </row>
    <row r="242" spans="1:13" x14ac:dyDescent="0.25">
      <c r="A242" s="49"/>
      <c r="B242" s="49"/>
      <c r="C242" s="49"/>
      <c r="D242" s="49"/>
      <c r="E242" s="49"/>
      <c r="F242" s="49"/>
      <c r="G242" s="49"/>
      <c r="H242" s="49"/>
      <c r="I242" s="49"/>
      <c r="J242" s="49"/>
      <c r="K242" s="49"/>
      <c r="L242" s="49"/>
      <c r="M242" s="49"/>
    </row>
    <row r="243" spans="1:13" x14ac:dyDescent="0.25">
      <c r="A243" s="49"/>
      <c r="B243" s="49"/>
      <c r="C243" s="49"/>
      <c r="D243" s="49"/>
      <c r="E243" s="49"/>
      <c r="F243" s="49"/>
      <c r="G243" s="49"/>
      <c r="H243" s="49"/>
      <c r="I243" s="49"/>
      <c r="J243" s="49"/>
      <c r="K243" s="49"/>
      <c r="L243" s="49"/>
      <c r="M243" s="49"/>
    </row>
    <row r="244" spans="1:13" x14ac:dyDescent="0.25">
      <c r="A244" s="49"/>
      <c r="B244" s="49"/>
      <c r="C244" s="49"/>
      <c r="D244" s="49"/>
      <c r="E244" s="49"/>
      <c r="F244" s="49"/>
      <c r="G244" s="49"/>
      <c r="H244" s="49"/>
      <c r="I244" s="49"/>
      <c r="J244" s="49"/>
      <c r="K244" s="49"/>
      <c r="L244" s="49"/>
      <c r="M244" s="49"/>
    </row>
    <row r="245" spans="1:13" x14ac:dyDescent="0.25">
      <c r="A245" s="49"/>
      <c r="B245" s="49"/>
      <c r="C245" s="49"/>
      <c r="D245" s="49"/>
      <c r="E245" s="49"/>
      <c r="F245" s="49"/>
      <c r="G245" s="49"/>
      <c r="H245" s="49"/>
      <c r="I245" s="49"/>
      <c r="J245" s="49"/>
      <c r="K245" s="49"/>
      <c r="L245" s="49"/>
      <c r="M245" s="49"/>
    </row>
    <row r="246" spans="1:13" x14ac:dyDescent="0.25">
      <c r="A246" s="49"/>
      <c r="B246" s="49"/>
      <c r="C246" s="49"/>
      <c r="D246" s="49"/>
      <c r="E246" s="49"/>
      <c r="F246" s="49"/>
      <c r="G246" s="49"/>
      <c r="H246" s="49"/>
      <c r="I246" s="49"/>
      <c r="J246" s="49"/>
      <c r="K246" s="49"/>
      <c r="L246" s="49"/>
      <c r="M246" s="49"/>
    </row>
    <row r="247" spans="1:13" x14ac:dyDescent="0.25">
      <c r="A247" s="49"/>
      <c r="B247" s="49"/>
      <c r="C247" s="49"/>
      <c r="D247" s="49"/>
      <c r="E247" s="49"/>
      <c r="F247" s="49"/>
      <c r="G247" s="49"/>
      <c r="H247" s="49"/>
      <c r="I247" s="49"/>
      <c r="J247" s="49"/>
      <c r="K247" s="49"/>
      <c r="L247" s="49"/>
      <c r="M247" s="49"/>
    </row>
    <row r="248" spans="1:13" x14ac:dyDescent="0.25">
      <c r="A248" s="49"/>
      <c r="B248" s="49"/>
      <c r="C248" s="49"/>
      <c r="D248" s="49"/>
      <c r="E248" s="49"/>
      <c r="F248" s="49"/>
      <c r="G248" s="49"/>
      <c r="H248" s="49"/>
      <c r="I248" s="49"/>
      <c r="J248" s="49"/>
      <c r="K248" s="49"/>
      <c r="L248" s="49"/>
      <c r="M248" s="49"/>
    </row>
    <row r="249" spans="1:13" x14ac:dyDescent="0.25">
      <c r="A249" s="49"/>
      <c r="B249" s="49"/>
      <c r="C249" s="49"/>
      <c r="D249" s="49"/>
      <c r="E249" s="49"/>
      <c r="F249" s="49"/>
      <c r="G249" s="49"/>
      <c r="H249" s="49"/>
      <c r="I249" s="49"/>
      <c r="J249" s="49"/>
      <c r="K249" s="49"/>
      <c r="L249" s="49"/>
      <c r="M249" s="49"/>
    </row>
    <row r="250" spans="1:13" x14ac:dyDescent="0.25">
      <c r="A250" s="49"/>
      <c r="B250" s="49"/>
      <c r="C250" s="49"/>
      <c r="D250" s="49"/>
      <c r="E250" s="49"/>
      <c r="F250" s="49"/>
      <c r="G250" s="49"/>
      <c r="H250" s="49"/>
      <c r="I250" s="49"/>
      <c r="J250" s="49"/>
      <c r="K250" s="49"/>
      <c r="L250" s="49"/>
      <c r="M250" s="49"/>
    </row>
    <row r="251" spans="1:13" x14ac:dyDescent="0.25">
      <c r="A251" s="49"/>
      <c r="B251" s="49"/>
      <c r="C251" s="49"/>
      <c r="D251" s="49"/>
      <c r="E251" s="49"/>
      <c r="F251" s="49"/>
      <c r="G251" s="49"/>
      <c r="H251" s="49"/>
      <c r="I251" s="49"/>
      <c r="J251" s="49"/>
      <c r="K251" s="49"/>
      <c r="L251" s="49"/>
      <c r="M251" s="49"/>
    </row>
    <row r="252" spans="1:13" x14ac:dyDescent="0.25">
      <c r="A252" s="49"/>
      <c r="B252" s="49"/>
      <c r="C252" s="49"/>
      <c r="D252" s="49"/>
      <c r="E252" s="49"/>
      <c r="F252" s="49"/>
      <c r="G252" s="49"/>
      <c r="H252" s="49"/>
      <c r="I252" s="49"/>
      <c r="J252" s="49"/>
      <c r="K252" s="49"/>
      <c r="L252" s="49"/>
      <c r="M252" s="49"/>
    </row>
    <row r="253" spans="1:13" x14ac:dyDescent="0.25">
      <c r="A253" s="49"/>
      <c r="B253" s="49"/>
      <c r="C253" s="49"/>
      <c r="D253" s="49"/>
      <c r="E253" s="49"/>
      <c r="F253" s="49"/>
      <c r="G253" s="49"/>
      <c r="H253" s="49"/>
      <c r="I253" s="49"/>
      <c r="J253" s="49"/>
      <c r="K253" s="49"/>
      <c r="L253" s="49"/>
      <c r="M253" s="49"/>
    </row>
    <row r="254" spans="1:13" x14ac:dyDescent="0.25">
      <c r="A254" s="49"/>
      <c r="B254" s="49"/>
      <c r="C254" s="49"/>
      <c r="D254" s="49"/>
      <c r="E254" s="49"/>
      <c r="F254" s="49"/>
      <c r="G254" s="49"/>
      <c r="H254" s="49"/>
      <c r="I254" s="49"/>
      <c r="J254" s="49"/>
      <c r="K254" s="49"/>
      <c r="L254" s="49"/>
      <c r="M254" s="49"/>
    </row>
    <row r="255" spans="1:13" x14ac:dyDescent="0.25">
      <c r="A255" s="49"/>
      <c r="B255" s="49"/>
      <c r="C255" s="49"/>
      <c r="D255" s="49"/>
      <c r="E255" s="49"/>
      <c r="F255" s="49"/>
      <c r="G255" s="49"/>
      <c r="H255" s="49"/>
      <c r="I255" s="49"/>
      <c r="J255" s="49"/>
      <c r="K255" s="49"/>
      <c r="L255" s="49"/>
      <c r="M255" s="49"/>
    </row>
    <row r="256" spans="1:13" x14ac:dyDescent="0.25">
      <c r="A256" s="49"/>
      <c r="B256" s="49"/>
      <c r="C256" s="49"/>
      <c r="D256" s="49"/>
      <c r="E256" s="49"/>
      <c r="F256" s="49"/>
      <c r="G256" s="49"/>
      <c r="H256" s="49"/>
      <c r="I256" s="49"/>
      <c r="J256" s="49"/>
      <c r="K256" s="49"/>
      <c r="L256" s="49"/>
      <c r="M256" s="49"/>
    </row>
    <row r="257" spans="1:13" x14ac:dyDescent="0.25">
      <c r="A257" s="49"/>
      <c r="B257" s="49"/>
      <c r="C257" s="49"/>
      <c r="D257" s="49"/>
      <c r="E257" s="49"/>
      <c r="F257" s="49"/>
      <c r="G257" s="49"/>
      <c r="H257" s="49"/>
      <c r="I257" s="49"/>
      <c r="J257" s="49"/>
      <c r="K257" s="49"/>
      <c r="L257" s="49"/>
      <c r="M257" s="49"/>
    </row>
    <row r="258" spans="1:13" x14ac:dyDescent="0.25">
      <c r="A258" s="49"/>
      <c r="B258" s="49"/>
      <c r="C258" s="49"/>
      <c r="D258" s="49"/>
      <c r="E258" s="49"/>
      <c r="F258" s="49"/>
      <c r="G258" s="49"/>
      <c r="H258" s="49"/>
      <c r="I258" s="49"/>
      <c r="J258" s="49"/>
      <c r="K258" s="49"/>
      <c r="L258" s="49"/>
      <c r="M258" s="49"/>
    </row>
    <row r="259" spans="1:13" x14ac:dyDescent="0.25">
      <c r="A259" s="49"/>
      <c r="B259" s="49"/>
      <c r="C259" s="49"/>
      <c r="D259" s="49"/>
      <c r="E259" s="49"/>
      <c r="F259" s="49"/>
      <c r="G259" s="49"/>
      <c r="H259" s="49"/>
      <c r="I259" s="49"/>
      <c r="J259" s="49"/>
      <c r="K259" s="49"/>
      <c r="L259" s="49"/>
      <c r="M259" s="49"/>
    </row>
    <row r="260" spans="1:13" x14ac:dyDescent="0.25">
      <c r="A260" s="49"/>
      <c r="B260" s="49"/>
      <c r="C260" s="49"/>
      <c r="D260" s="49"/>
      <c r="E260" s="49"/>
      <c r="F260" s="49"/>
      <c r="G260" s="49"/>
      <c r="H260" s="49"/>
      <c r="I260" s="49"/>
      <c r="J260" s="49"/>
      <c r="K260" s="49"/>
      <c r="L260" s="49"/>
      <c r="M260" s="49"/>
    </row>
    <row r="261" spans="1:13" x14ac:dyDescent="0.25">
      <c r="A261" s="49"/>
      <c r="B261" s="49"/>
      <c r="C261" s="49"/>
      <c r="D261" s="49"/>
      <c r="E261" s="49"/>
      <c r="F261" s="49"/>
      <c r="G261" s="49"/>
      <c r="H261" s="49"/>
      <c r="I261" s="49"/>
      <c r="J261" s="49"/>
      <c r="K261" s="49"/>
      <c r="L261" s="49"/>
      <c r="M261" s="49"/>
    </row>
    <row r="262" spans="1:13" x14ac:dyDescent="0.25">
      <c r="A262" s="49"/>
      <c r="B262" s="49"/>
      <c r="C262" s="49"/>
      <c r="D262" s="49"/>
      <c r="E262" s="49"/>
      <c r="F262" s="49"/>
      <c r="G262" s="49"/>
      <c r="H262" s="49"/>
      <c r="I262" s="49"/>
      <c r="J262" s="49"/>
      <c r="K262" s="49"/>
      <c r="L262" s="49"/>
      <c r="M262" s="49"/>
    </row>
    <row r="263" spans="1:13" x14ac:dyDescent="0.25">
      <c r="A263" s="49"/>
      <c r="B263" s="49"/>
      <c r="C263" s="49"/>
      <c r="D263" s="49"/>
      <c r="E263" s="49"/>
      <c r="F263" s="49"/>
      <c r="G263" s="49"/>
      <c r="H263" s="49"/>
      <c r="I263" s="49"/>
      <c r="J263" s="49"/>
      <c r="K263" s="49"/>
      <c r="L263" s="49"/>
      <c r="M263" s="49"/>
    </row>
    <row r="264" spans="1:13" x14ac:dyDescent="0.25">
      <c r="A264" s="49"/>
      <c r="B264" s="49"/>
      <c r="C264" s="49"/>
      <c r="D264" s="49"/>
      <c r="E264" s="49"/>
      <c r="F264" s="49"/>
      <c r="G264" s="49"/>
      <c r="H264" s="49"/>
      <c r="I264" s="49"/>
      <c r="J264" s="49"/>
      <c r="K264" s="49"/>
      <c r="L264" s="49"/>
      <c r="M264" s="49"/>
    </row>
    <row r="265" spans="1:13" x14ac:dyDescent="0.25">
      <c r="A265" s="49"/>
      <c r="B265" s="49"/>
      <c r="C265" s="49"/>
      <c r="D265" s="49"/>
      <c r="E265" s="49"/>
      <c r="F265" s="49"/>
      <c r="G265" s="49"/>
      <c r="H265" s="49"/>
      <c r="I265" s="49"/>
      <c r="J265" s="49"/>
      <c r="K265" s="49"/>
      <c r="L265" s="49"/>
      <c r="M265" s="49"/>
    </row>
    <row r="266" spans="1:13" x14ac:dyDescent="0.25">
      <c r="A266" s="49"/>
      <c r="B266" s="49"/>
      <c r="C266" s="49"/>
      <c r="D266" s="49"/>
      <c r="E266" s="49"/>
      <c r="F266" s="49"/>
      <c r="G266" s="49"/>
      <c r="H266" s="49"/>
      <c r="I266" s="49"/>
      <c r="J266" s="49"/>
      <c r="K266" s="49"/>
      <c r="L266" s="49"/>
      <c r="M266" s="49"/>
    </row>
    <row r="267" spans="1:13" x14ac:dyDescent="0.25">
      <c r="A267" s="49"/>
      <c r="B267" s="49"/>
      <c r="C267" s="49"/>
      <c r="D267" s="49"/>
      <c r="E267" s="49"/>
      <c r="F267" s="49"/>
      <c r="G267" s="49"/>
      <c r="H267" s="49"/>
      <c r="I267" s="49"/>
      <c r="J267" s="49"/>
      <c r="K267" s="49"/>
      <c r="L267" s="49"/>
      <c r="M267" s="49"/>
    </row>
    <row r="268" spans="1:13" x14ac:dyDescent="0.25">
      <c r="A268" s="49"/>
      <c r="B268" s="49"/>
      <c r="C268" s="49"/>
      <c r="D268" s="49"/>
      <c r="E268" s="49"/>
      <c r="F268" s="49"/>
      <c r="G268" s="49"/>
      <c r="H268" s="49"/>
      <c r="I268" s="49"/>
      <c r="J268" s="49"/>
      <c r="K268" s="49"/>
      <c r="L268" s="49"/>
      <c r="M268" s="49"/>
    </row>
    <row r="269" spans="1:13" x14ac:dyDescent="0.25">
      <c r="A269" s="49"/>
      <c r="B269" s="49"/>
      <c r="C269" s="49"/>
      <c r="D269" s="49"/>
      <c r="E269" s="49"/>
      <c r="F269" s="49"/>
      <c r="G269" s="49"/>
      <c r="H269" s="49"/>
      <c r="I269" s="49"/>
      <c r="J269" s="49"/>
      <c r="K269" s="49"/>
      <c r="L269" s="49"/>
      <c r="M269" s="49"/>
    </row>
    <row r="270" spans="1:13" x14ac:dyDescent="0.25">
      <c r="A270" s="49"/>
      <c r="B270" s="49"/>
      <c r="C270" s="49"/>
      <c r="D270" s="49"/>
      <c r="E270" s="49"/>
      <c r="F270" s="49"/>
      <c r="G270" s="49"/>
      <c r="H270" s="49"/>
      <c r="I270" s="49"/>
      <c r="J270" s="49"/>
      <c r="K270" s="49"/>
      <c r="L270" s="49"/>
      <c r="M270" s="49"/>
    </row>
    <row r="271" spans="1:13" x14ac:dyDescent="0.25">
      <c r="A271" s="49"/>
      <c r="B271" s="49"/>
      <c r="C271" s="49"/>
      <c r="D271" s="49"/>
      <c r="E271" s="49"/>
      <c r="F271" s="49"/>
      <c r="G271" s="49"/>
      <c r="H271" s="49"/>
      <c r="I271" s="49"/>
      <c r="J271" s="49"/>
      <c r="K271" s="49"/>
      <c r="L271" s="49"/>
      <c r="M271" s="49"/>
    </row>
    <row r="272" spans="1:13" x14ac:dyDescent="0.25">
      <c r="A272" s="49"/>
      <c r="B272" s="49"/>
      <c r="C272" s="49"/>
      <c r="D272" s="49"/>
      <c r="E272" s="49"/>
      <c r="F272" s="49"/>
      <c r="G272" s="49"/>
      <c r="H272" s="49"/>
      <c r="I272" s="49"/>
      <c r="J272" s="49"/>
      <c r="K272" s="49"/>
      <c r="L272" s="49"/>
      <c r="M272" s="49"/>
    </row>
    <row r="273" spans="1:13" x14ac:dyDescent="0.25">
      <c r="A273" s="49"/>
      <c r="B273" s="49"/>
      <c r="C273" s="49"/>
      <c r="D273" s="49"/>
      <c r="E273" s="49"/>
      <c r="F273" s="49"/>
      <c r="G273" s="49"/>
      <c r="H273" s="49"/>
      <c r="I273" s="49"/>
      <c r="J273" s="49"/>
      <c r="K273" s="49"/>
      <c r="L273" s="49"/>
      <c r="M273" s="49"/>
    </row>
    <row r="274" spans="1:13" x14ac:dyDescent="0.25">
      <c r="A274" s="49"/>
      <c r="B274" s="49"/>
      <c r="C274" s="49"/>
      <c r="D274" s="49"/>
      <c r="E274" s="49"/>
      <c r="F274" s="49"/>
      <c r="G274" s="49"/>
      <c r="H274" s="49"/>
      <c r="I274" s="49"/>
      <c r="J274" s="49"/>
      <c r="K274" s="49"/>
      <c r="L274" s="49"/>
      <c r="M274" s="49"/>
    </row>
    <row r="275" spans="1:13" x14ac:dyDescent="0.25">
      <c r="A275" s="49"/>
      <c r="B275" s="49"/>
      <c r="C275" s="49"/>
      <c r="D275" s="49"/>
      <c r="E275" s="49"/>
      <c r="F275" s="49"/>
      <c r="G275" s="49"/>
      <c r="H275" s="49"/>
      <c r="I275" s="49"/>
      <c r="J275" s="49"/>
      <c r="K275" s="49"/>
      <c r="L275" s="49"/>
      <c r="M275" s="49"/>
    </row>
    <row r="276" spans="1:13" x14ac:dyDescent="0.25">
      <c r="A276" s="49"/>
      <c r="B276" s="49"/>
      <c r="C276" s="49"/>
      <c r="D276" s="49"/>
      <c r="E276" s="49"/>
      <c r="F276" s="49"/>
      <c r="G276" s="49"/>
      <c r="H276" s="49"/>
      <c r="I276" s="49"/>
      <c r="J276" s="49"/>
      <c r="K276" s="49"/>
      <c r="L276" s="49"/>
      <c r="M276" s="49"/>
    </row>
    <row r="277" spans="1:13" x14ac:dyDescent="0.25">
      <c r="A277" s="49"/>
      <c r="B277" s="49"/>
      <c r="C277" s="49"/>
      <c r="D277" s="49"/>
      <c r="E277" s="49"/>
      <c r="F277" s="49"/>
      <c r="G277" s="49"/>
      <c r="H277" s="49"/>
      <c r="I277" s="49"/>
      <c r="J277" s="49"/>
      <c r="K277" s="49"/>
      <c r="L277" s="49"/>
      <c r="M277" s="49"/>
    </row>
    <row r="278" spans="1:13" x14ac:dyDescent="0.25">
      <c r="A278" s="49"/>
      <c r="B278" s="49"/>
      <c r="C278" s="49"/>
      <c r="D278" s="49"/>
      <c r="E278" s="49"/>
      <c r="F278" s="49"/>
      <c r="G278" s="49"/>
      <c r="H278" s="49"/>
      <c r="I278" s="49"/>
      <c r="J278" s="49"/>
      <c r="K278" s="49"/>
      <c r="L278" s="49"/>
      <c r="M278" s="49"/>
    </row>
    <row r="279" spans="1:13" x14ac:dyDescent="0.25">
      <c r="A279" s="49"/>
      <c r="B279" s="49"/>
      <c r="C279" s="49"/>
      <c r="D279" s="49"/>
      <c r="E279" s="49"/>
      <c r="F279" s="49"/>
      <c r="G279" s="49"/>
      <c r="H279" s="49"/>
      <c r="I279" s="49"/>
      <c r="J279" s="49"/>
      <c r="K279" s="49"/>
      <c r="L279" s="49"/>
      <c r="M279" s="49"/>
    </row>
    <row r="280" spans="1:13" x14ac:dyDescent="0.25">
      <c r="A280" s="49"/>
      <c r="B280" s="49"/>
      <c r="C280" s="49"/>
      <c r="D280" s="49"/>
      <c r="E280" s="49"/>
      <c r="F280" s="49"/>
      <c r="G280" s="49"/>
      <c r="H280" s="49"/>
      <c r="I280" s="49"/>
      <c r="J280" s="49"/>
      <c r="K280" s="49"/>
      <c r="L280" s="49"/>
      <c r="M280" s="49"/>
    </row>
    <row r="281" spans="1:13" x14ac:dyDescent="0.25">
      <c r="A281" s="49"/>
      <c r="B281" s="49"/>
      <c r="C281" s="49"/>
      <c r="D281" s="49"/>
      <c r="E281" s="49"/>
      <c r="F281" s="49"/>
      <c r="G281" s="49"/>
      <c r="H281" s="49"/>
      <c r="I281" s="49"/>
      <c r="J281" s="49"/>
      <c r="K281" s="49"/>
      <c r="L281" s="49"/>
      <c r="M281" s="49"/>
    </row>
    <row r="282" spans="1:13" x14ac:dyDescent="0.25">
      <c r="A282" s="49"/>
      <c r="B282" s="49"/>
      <c r="C282" s="49"/>
      <c r="D282" s="49"/>
      <c r="E282" s="49"/>
      <c r="F282" s="49"/>
      <c r="G282" s="49"/>
      <c r="H282" s="49"/>
      <c r="I282" s="49"/>
      <c r="J282" s="49"/>
      <c r="K282" s="49"/>
      <c r="L282" s="49"/>
      <c r="M282" s="49"/>
    </row>
    <row r="283" spans="1:13" x14ac:dyDescent="0.25">
      <c r="A283" s="49"/>
      <c r="B283" s="49"/>
      <c r="C283" s="49"/>
      <c r="D283" s="49"/>
      <c r="E283" s="49"/>
      <c r="F283" s="49"/>
      <c r="G283" s="49"/>
      <c r="H283" s="49"/>
      <c r="I283" s="49"/>
      <c r="J283" s="49"/>
      <c r="K283" s="49"/>
      <c r="L283" s="49"/>
      <c r="M283" s="49"/>
    </row>
    <row r="284" spans="1:13" x14ac:dyDescent="0.25">
      <c r="A284" s="49"/>
      <c r="B284" s="49"/>
      <c r="C284" s="49"/>
      <c r="D284" s="49"/>
      <c r="E284" s="49"/>
      <c r="F284" s="49"/>
      <c r="G284" s="49"/>
      <c r="H284" s="49"/>
      <c r="I284" s="49"/>
      <c r="J284" s="49"/>
      <c r="K284" s="49"/>
      <c r="L284" s="49"/>
      <c r="M284" s="49"/>
    </row>
    <row r="285" spans="1:13" x14ac:dyDescent="0.25">
      <c r="A285" s="49"/>
      <c r="B285" s="49"/>
      <c r="C285" s="49"/>
      <c r="D285" s="49"/>
      <c r="E285" s="49"/>
      <c r="F285" s="49"/>
      <c r="G285" s="49"/>
      <c r="H285" s="49"/>
      <c r="I285" s="49"/>
      <c r="J285" s="49"/>
      <c r="K285" s="49"/>
      <c r="L285" s="49"/>
      <c r="M285" s="49"/>
    </row>
    <row r="286" spans="1:13" x14ac:dyDescent="0.25">
      <c r="A286" s="49"/>
      <c r="B286" s="49"/>
      <c r="C286" s="49"/>
      <c r="D286" s="49"/>
      <c r="E286" s="49"/>
      <c r="F286" s="49"/>
      <c r="G286" s="49"/>
      <c r="H286" s="49"/>
      <c r="I286" s="49"/>
      <c r="J286" s="49"/>
      <c r="K286" s="49"/>
      <c r="L286" s="49"/>
      <c r="M286" s="49"/>
    </row>
    <row r="287" spans="1:13" x14ac:dyDescent="0.25">
      <c r="A287" s="49"/>
      <c r="B287" s="49"/>
      <c r="C287" s="49"/>
      <c r="D287" s="49"/>
      <c r="E287" s="49"/>
      <c r="F287" s="49"/>
      <c r="G287" s="49"/>
      <c r="H287" s="49"/>
      <c r="I287" s="49"/>
      <c r="J287" s="49"/>
      <c r="K287" s="49"/>
      <c r="L287" s="49"/>
      <c r="M287" s="49"/>
    </row>
    <row r="288" spans="1:13" x14ac:dyDescent="0.25">
      <c r="A288" s="49"/>
      <c r="B288" s="49"/>
      <c r="C288" s="49"/>
      <c r="D288" s="49"/>
      <c r="E288" s="49"/>
      <c r="F288" s="49"/>
      <c r="G288" s="49"/>
      <c r="H288" s="49"/>
      <c r="I288" s="49"/>
      <c r="J288" s="49"/>
      <c r="K288" s="49"/>
      <c r="L288" s="49"/>
      <c r="M288" s="49"/>
    </row>
    <row r="289" spans="1:13" x14ac:dyDescent="0.25">
      <c r="A289" s="49"/>
      <c r="B289" s="49"/>
      <c r="C289" s="49"/>
      <c r="D289" s="49"/>
      <c r="E289" s="49"/>
      <c r="F289" s="49"/>
      <c r="G289" s="49"/>
      <c r="H289" s="49"/>
      <c r="I289" s="49"/>
      <c r="J289" s="49"/>
      <c r="K289" s="49"/>
      <c r="L289" s="49"/>
      <c r="M289" s="49"/>
    </row>
    <row r="290" spans="1:13" x14ac:dyDescent="0.25">
      <c r="A290" s="49"/>
      <c r="B290" s="49"/>
      <c r="C290" s="49"/>
      <c r="D290" s="49"/>
      <c r="E290" s="49"/>
      <c r="F290" s="49"/>
      <c r="G290" s="49"/>
      <c r="H290" s="49"/>
      <c r="I290" s="49"/>
      <c r="J290" s="49"/>
      <c r="K290" s="49"/>
      <c r="L290" s="49"/>
      <c r="M290" s="49"/>
    </row>
    <row r="291" spans="1:13" x14ac:dyDescent="0.25">
      <c r="A291" s="49"/>
      <c r="B291" s="49"/>
      <c r="C291" s="49"/>
      <c r="D291" s="49"/>
      <c r="E291" s="49"/>
      <c r="F291" s="49"/>
      <c r="G291" s="49"/>
      <c r="H291" s="49"/>
      <c r="I291" s="49"/>
      <c r="J291" s="49"/>
      <c r="K291" s="49"/>
      <c r="L291" s="49"/>
      <c r="M291" s="49"/>
    </row>
    <row r="292" spans="1:13" x14ac:dyDescent="0.25">
      <c r="A292" s="49"/>
      <c r="B292" s="49"/>
      <c r="C292" s="49"/>
      <c r="D292" s="49"/>
      <c r="E292" s="49"/>
      <c r="F292" s="49"/>
      <c r="G292" s="49"/>
      <c r="H292" s="49"/>
      <c r="I292" s="49"/>
      <c r="J292" s="49"/>
      <c r="K292" s="49"/>
      <c r="L292" s="49"/>
      <c r="M292" s="49"/>
    </row>
    <row r="293" spans="1:13" x14ac:dyDescent="0.25">
      <c r="A293" s="49"/>
      <c r="B293" s="49"/>
      <c r="C293" s="49"/>
      <c r="D293" s="49"/>
      <c r="E293" s="49"/>
      <c r="F293" s="49"/>
      <c r="G293" s="49"/>
      <c r="H293" s="49"/>
      <c r="I293" s="49"/>
      <c r="J293" s="49"/>
      <c r="K293" s="49"/>
      <c r="L293" s="49"/>
      <c r="M293" s="49"/>
    </row>
    <row r="294" spans="1:13" x14ac:dyDescent="0.25">
      <c r="A294" s="49"/>
      <c r="B294" s="49"/>
      <c r="C294" s="49"/>
      <c r="D294" s="49"/>
      <c r="E294" s="49"/>
      <c r="F294" s="49"/>
      <c r="G294" s="49"/>
      <c r="H294" s="49"/>
      <c r="I294" s="49"/>
      <c r="J294" s="49"/>
      <c r="K294" s="49"/>
      <c r="L294" s="49"/>
      <c r="M294" s="49"/>
    </row>
    <row r="295" spans="1:13" x14ac:dyDescent="0.25">
      <c r="A295" s="49"/>
      <c r="B295" s="49"/>
      <c r="C295" s="49"/>
      <c r="D295" s="49"/>
      <c r="E295" s="49"/>
      <c r="F295" s="49"/>
      <c r="G295" s="49"/>
      <c r="H295" s="49"/>
      <c r="I295" s="49"/>
      <c r="J295" s="49"/>
      <c r="K295" s="49"/>
      <c r="L295" s="49"/>
      <c r="M295" s="49"/>
    </row>
    <row r="296" spans="1:13" x14ac:dyDescent="0.25">
      <c r="A296" s="49"/>
      <c r="B296" s="49"/>
      <c r="C296" s="49"/>
      <c r="D296" s="49"/>
      <c r="E296" s="49"/>
      <c r="F296" s="49"/>
      <c r="G296" s="49"/>
      <c r="H296" s="49"/>
      <c r="I296" s="49"/>
      <c r="J296" s="49"/>
      <c r="K296" s="49"/>
      <c r="L296" s="49"/>
      <c r="M296" s="49"/>
    </row>
    <row r="297" spans="1:13" x14ac:dyDescent="0.25">
      <c r="A297" s="49"/>
      <c r="B297" s="49"/>
      <c r="C297" s="49"/>
      <c r="D297" s="49"/>
      <c r="E297" s="49"/>
      <c r="F297" s="49"/>
      <c r="G297" s="49"/>
      <c r="H297" s="49"/>
      <c r="I297" s="49"/>
      <c r="J297" s="49"/>
      <c r="K297" s="49"/>
      <c r="L297" s="49"/>
      <c r="M297" s="49"/>
    </row>
    <row r="298" spans="1:13" x14ac:dyDescent="0.25">
      <c r="A298" s="49"/>
      <c r="B298" s="49"/>
      <c r="C298" s="49"/>
      <c r="D298" s="49"/>
      <c r="E298" s="49"/>
      <c r="F298" s="49"/>
      <c r="G298" s="49"/>
      <c r="H298" s="49"/>
      <c r="I298" s="49"/>
      <c r="J298" s="49"/>
      <c r="K298" s="49"/>
      <c r="L298" s="49"/>
      <c r="M298" s="49"/>
    </row>
    <row r="299" spans="1:13" x14ac:dyDescent="0.25">
      <c r="A299" s="49"/>
      <c r="B299" s="49"/>
      <c r="C299" s="49"/>
      <c r="D299" s="49"/>
      <c r="E299" s="49"/>
      <c r="F299" s="49"/>
      <c r="G299" s="49"/>
      <c r="H299" s="49"/>
      <c r="I299" s="49"/>
      <c r="J299" s="49"/>
      <c r="K299" s="49"/>
      <c r="L299" s="49"/>
      <c r="M299" s="49"/>
    </row>
    <row r="300" spans="1:13" hidden="1" x14ac:dyDescent="0.25">
      <c r="H300" s="49"/>
      <c r="I300" s="49"/>
      <c r="J300" s="49"/>
      <c r="K300" s="49"/>
      <c r="L300" s="49"/>
    </row>
    <row r="301" spans="1:13" x14ac:dyDescent="0.25">
      <c r="H301" s="49"/>
      <c r="I301" s="49"/>
      <c r="J301" s="49"/>
      <c r="K301" s="49"/>
    </row>
    <row r="302" spans="1:13" hidden="1" x14ac:dyDescent="0.25">
      <c r="H302" s="49"/>
      <c r="I302" s="49"/>
      <c r="J302" s="49"/>
      <c r="K302" s="49"/>
    </row>
    <row r="303" spans="1:13" hidden="1" x14ac:dyDescent="0.25">
      <c r="H303" s="49"/>
      <c r="I303" s="49"/>
      <c r="J303" s="49"/>
      <c r="K303" s="49"/>
    </row>
    <row r="304" spans="1:13" hidden="1" x14ac:dyDescent="0.25">
      <c r="H304" s="49"/>
      <c r="I304" s="49"/>
      <c r="J304" s="49"/>
      <c r="K304" s="49"/>
    </row>
  </sheetData>
  <autoFilter ref="H23:K151" xr:uid="{00000000-0001-0000-0200-000000000000}"/>
  <phoneticPr fontId="7" type="noConversion"/>
  <conditionalFormatting sqref="D4:E4">
    <cfRule type="cellIs" dxfId="8" priority="2" operator="notBetween">
      <formula>-1</formula>
      <formula>1</formula>
    </cfRule>
  </conditionalFormatting>
  <conditionalFormatting sqref="D16:E16">
    <cfRule type="cellIs" dxfId="7" priority="3" operator="notBetween">
      <formula>-1</formula>
      <formula>1</formula>
    </cfRule>
  </conditionalFormatting>
  <conditionalFormatting sqref="D32:E32">
    <cfRule type="cellIs" dxfId="6" priority="10" operator="notBetween">
      <formula>-1</formula>
      <formula>1</formula>
    </cfRule>
  </conditionalFormatting>
  <conditionalFormatting sqref="F6:F13">
    <cfRule type="cellIs" dxfId="5" priority="12" operator="lessThan">
      <formula>-1</formula>
    </cfRule>
  </conditionalFormatting>
  <conditionalFormatting sqref="F18:F29">
    <cfRule type="cellIs" dxfId="4" priority="6" operator="lessThan">
      <formula>-1</formula>
    </cfRule>
  </conditionalFormatting>
  <conditionalFormatting sqref="F34:F57">
    <cfRule type="cellIs" dxfId="3" priority="1" operator="lessThan">
      <formula>-1</formula>
    </cfRule>
  </conditionalFormatting>
  <conditionalFormatting sqref="I22">
    <cfRule type="cellIs" dxfId="2" priority="8" operator="notBetween">
      <formula>-1</formula>
      <formula>1</formula>
    </cfRule>
  </conditionalFormatting>
  <conditionalFormatting sqref="I4:J4">
    <cfRule type="cellIs" dxfId="1" priority="7" operator="notBetween">
      <formula>-1</formula>
      <formula>1</formula>
    </cfRule>
  </conditionalFormatting>
  <conditionalFormatting sqref="K24:K150">
    <cfRule type="cellIs" dxfId="0" priority="13"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A5ADBE86533F4BB33EF516192173CE" ma:contentTypeVersion="6" ma:contentTypeDescription="Create a new document." ma:contentTypeScope="" ma:versionID="3387201b7c6ca973dfdeaa0ecd76273d">
  <xsd:schema xmlns:xsd="http://www.w3.org/2001/XMLSchema" xmlns:xs="http://www.w3.org/2001/XMLSchema" xmlns:p="http://schemas.microsoft.com/office/2006/metadata/properties" xmlns:ns2="f0af8808-8843-444b-94c4-86c0ae1c93da" xmlns:ns3="a9c38585-5fcb-43a1-9e74-2a80ca4f53bb" targetNamespace="http://schemas.microsoft.com/office/2006/metadata/properties" ma:root="true" ma:fieldsID="06769fd6a661746fa206fe150991829e" ns2:_="" ns3:_="">
    <xsd:import namespace="f0af8808-8843-444b-94c4-86c0ae1c93da"/>
    <xsd:import namespace="a9c38585-5fcb-43a1-9e74-2a80ca4f5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8808-8843-444b-94c4-86c0ae1c9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c38585-5fcb-43a1-9e74-2a80ca4f53b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C0FC80-D8D4-4186-A014-EF4336C89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8808-8843-444b-94c4-86c0ae1c93da"/>
    <ds:schemaRef ds:uri="a9c38585-5fcb-43a1-9e74-2a80ca4f5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3C562A-D9FC-46DB-858E-A58823D3EA67}">
  <ds:schemaRefs>
    <ds:schemaRef ds:uri="http://schemas.microsoft.com/sharepoint/v3/contenttype/forms"/>
  </ds:schemaRefs>
</ds:datastoreItem>
</file>

<file path=customXml/itemProps3.xml><?xml version="1.0" encoding="utf-8"?>
<ds:datastoreItem xmlns:ds="http://schemas.openxmlformats.org/officeDocument/2006/customXml" ds:itemID="{9D2BB258-4CE4-4B9C-B21B-451AA716E438}">
  <ds:schemaRefs>
    <ds:schemaRef ds:uri="f0af8808-8843-444b-94c4-86c0ae1c93da"/>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9c38585-5fcb-43a1-9e74-2a80ca4f53b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Secretaria de Administração</dc:creator>
  <cp:keywords/>
  <dc:description/>
  <cp:lastModifiedBy>Fernando Potyguar de Alencar Araújo</cp:lastModifiedBy>
  <cp:revision/>
  <dcterms:created xsi:type="dcterms:W3CDTF">2022-06-21T18:57:23Z</dcterms:created>
  <dcterms:modified xsi:type="dcterms:W3CDTF">2024-06-25T17:31:06Z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0x010100A1A5ADBE86533F4BB33EF516192173CE</vt:lpwstr>
  </property>
</Properties>
</file>